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lan\Desktop\ДЛЯ ПК\ПЛАНЫ ЗАКУПОК\ПЗ 2025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30" i="1" l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61" i="1" l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60" i="1"/>
  <c r="J159" i="1"/>
  <c r="J158" i="1"/>
  <c r="J157" i="1"/>
  <c r="J156" i="1"/>
  <c r="J150" i="1"/>
  <c r="J151" i="1"/>
  <c r="J152" i="1"/>
  <c r="J153" i="1"/>
  <c r="J154" i="1"/>
  <c r="J155" i="1"/>
  <c r="I149" i="1" l="1"/>
  <c r="J149" i="1" s="1"/>
  <c r="J147" i="1" l="1"/>
  <c r="J148" i="1"/>
  <c r="J133" i="1" l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30" i="1"/>
  <c r="J131" i="1"/>
  <c r="J132" i="1"/>
  <c r="I129" i="1"/>
  <c r="J129" i="1" s="1"/>
  <c r="I128" i="1"/>
  <c r="J128" i="1" s="1"/>
  <c r="J125" i="1"/>
  <c r="J127" i="1"/>
  <c r="I126" i="1"/>
  <c r="J126" i="1" s="1"/>
  <c r="J124" i="1"/>
  <c r="J120" i="1"/>
  <c r="J121" i="1"/>
  <c r="J122" i="1"/>
  <c r="J123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99" i="1" l="1"/>
  <c r="J100" i="1"/>
  <c r="J101" i="1"/>
  <c r="J97" i="1" l="1"/>
  <c r="I98" i="1"/>
  <c r="J98" i="1" s="1"/>
  <c r="J85" i="1"/>
  <c r="J86" i="1"/>
  <c r="J87" i="1"/>
  <c r="J88" i="1"/>
  <c r="J89" i="1"/>
  <c r="J90" i="1"/>
  <c r="J91" i="1"/>
  <c r="J92" i="1"/>
  <c r="J93" i="1"/>
  <c r="J94" i="1"/>
  <c r="J95" i="1"/>
  <c r="J96" i="1"/>
  <c r="J84" i="1" l="1"/>
  <c r="J82" i="1"/>
  <c r="J83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65" i="1"/>
  <c r="J66" i="1"/>
  <c r="J67" i="1"/>
  <c r="J60" i="1" l="1"/>
  <c r="J61" i="1"/>
  <c r="J62" i="1"/>
  <c r="I64" i="1"/>
  <c r="J64" i="1" s="1"/>
  <c r="I63" i="1"/>
  <c r="J63" i="1" s="1"/>
  <c r="J56" i="1"/>
  <c r="J57" i="1"/>
  <c r="J58" i="1"/>
  <c r="J59" i="1"/>
  <c r="J52" i="1"/>
  <c r="J53" i="1"/>
  <c r="J54" i="1"/>
  <c r="I55" i="1"/>
  <c r="J55" i="1" s="1"/>
  <c r="J50" i="1" l="1"/>
  <c r="J51" i="1"/>
  <c r="J49" i="1"/>
  <c r="J47" i="1"/>
  <c r="J48" i="1"/>
  <c r="J45" i="1"/>
  <c r="J46" i="1"/>
  <c r="J44" i="1"/>
  <c r="J42" i="1"/>
  <c r="J43" i="1"/>
  <c r="J41" i="1"/>
  <c r="J40" i="1"/>
  <c r="J39" i="1"/>
  <c r="J38" i="1"/>
  <c r="J37" i="1"/>
  <c r="J36" i="1"/>
  <c r="J35" i="1"/>
  <c r="J3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14" i="1" l="1"/>
  <c r="J13" i="1"/>
  <c r="J12" i="1"/>
  <c r="J11" i="1" l="1"/>
  <c r="I7" i="1" l="1"/>
  <c r="I6" i="1"/>
  <c r="J5" i="1" l="1"/>
  <c r="J6" i="1"/>
  <c r="J7" i="1"/>
  <c r="J8" i="1"/>
  <c r="J9" i="1"/>
  <c r="J10" i="1"/>
  <c r="J4" i="1"/>
</calcChain>
</file>

<file path=xl/sharedStrings.xml><?xml version="1.0" encoding="utf-8"?>
<sst xmlns="http://schemas.openxmlformats.org/spreadsheetml/2006/main" count="1823" uniqueCount="332">
  <si>
    <t>№ п/п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</si>
  <si>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</si>
  <si>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ГОСТ, ТУ и т.д.</t>
  </si>
  <si>
    <t>Срок осуществ-ления закупок (предпола-гаемая дата/месяц проведе-ния)</t>
  </si>
  <si>
    <t>Ед. измерен.</t>
  </si>
  <si>
    <t>Кол-во, объем за весь год</t>
  </si>
  <si>
    <t>Маркетин-говая цена за единицу, тенге без НДС</t>
  </si>
  <si>
    <t>Сумма,  планируемая для закупки ТРУ с НДС, в тенге за весь год</t>
  </si>
  <si>
    <t>Регион, место поставки товара, выполнения работ, оказания услуг</t>
  </si>
  <si>
    <t>Условия поставки по ИНКОТЕРМС 2010</t>
  </si>
  <si>
    <t>750000000, г.Алматы, ул.Д.Кунаева,142</t>
  </si>
  <si>
    <t>DDP</t>
  </si>
  <si>
    <t>Наименование проекта, источник финансирования</t>
  </si>
  <si>
    <t>Способ осуществления закупок</t>
  </si>
  <si>
    <t>кг</t>
  </si>
  <si>
    <t>шт</t>
  </si>
  <si>
    <t>ОИ</t>
  </si>
  <si>
    <t>уп</t>
  </si>
  <si>
    <t>август</t>
  </si>
  <si>
    <t>услуга</t>
  </si>
  <si>
    <t>Дата исполнения закупок</t>
  </si>
  <si>
    <t>февраль</t>
  </si>
  <si>
    <t>шт.</t>
  </si>
  <si>
    <t>март</t>
  </si>
  <si>
    <t>июнь</t>
  </si>
  <si>
    <t>ГСМ</t>
  </si>
  <si>
    <t>Примечание</t>
  </si>
  <si>
    <t>баллон</t>
  </si>
  <si>
    <t>май</t>
  </si>
  <si>
    <t>апрель</t>
  </si>
  <si>
    <t>литр</t>
  </si>
  <si>
    <t>июль</t>
  </si>
  <si>
    <t>комплект</t>
  </si>
  <si>
    <t>уп.</t>
  </si>
  <si>
    <t>Химреактивы, спецпосуда, комплектующие</t>
  </si>
  <si>
    <t>750000000, г.Алматы, ул.Д.Кунаева,143</t>
  </si>
  <si>
    <t>750000000, г.Алматы, ул.Д.Кунаева,144</t>
  </si>
  <si>
    <t>750000000, г.Алматы, ул.Д.Кунаева,145</t>
  </si>
  <si>
    <t>750000000, г.Алматы, ул.Д.Кунаева,146</t>
  </si>
  <si>
    <t>сентябрь</t>
  </si>
  <si>
    <t>Ремонт, содержание здания и прилегающей территории</t>
  </si>
  <si>
    <t>Услуги связи</t>
  </si>
  <si>
    <t>Текущий ремонт здания</t>
  </si>
  <si>
    <t>Ремонт автотранспорта включая запчасти</t>
  </si>
  <si>
    <t>Техосмотр автотранспорта</t>
  </si>
  <si>
    <t>Страхование автотранспорта</t>
  </si>
  <si>
    <t>Страхование ответственности работодателя</t>
  </si>
  <si>
    <t>Обслуживание лифтов</t>
  </si>
  <si>
    <t>Услуги банка</t>
  </si>
  <si>
    <t>Предварительный план закупок товаров, работ и услуг на 2025 год (ы) по Акционерное общество "Институт топлива, катализа и электрохимии им. Д.В. Сокольского"                                                                                                                                                                   Приложение 1</t>
  </si>
  <si>
    <t>Силикагель</t>
  </si>
  <si>
    <t>Пектин</t>
  </si>
  <si>
    <t>3-аминопропилтриэтоксисилан</t>
  </si>
  <si>
    <t>3-хлорпропилтриэтоксисилан</t>
  </si>
  <si>
    <t>Тетранатриевая соль 4Na-EDTA, Трилон Б</t>
  </si>
  <si>
    <t>Этилендиамин</t>
  </si>
  <si>
    <t>AP23489662 ГФ Талгатов Э.Т.</t>
  </si>
  <si>
    <t>упак</t>
  </si>
  <si>
    <t>балон</t>
  </si>
  <si>
    <r>
      <t>Никель двухлористый 6 водн., ч</t>
    </r>
    <r>
      <rPr>
        <sz val="10"/>
        <color theme="1"/>
        <rFont val="Times New Roman"/>
        <family val="1"/>
        <charset val="204"/>
      </rPr>
      <t xml:space="preserve"> </t>
    </r>
  </si>
  <si>
    <t>Анализ содержания серы в исходном сырье и продуктах</t>
  </si>
  <si>
    <t>Услуги  сторонних организаций</t>
  </si>
  <si>
    <t>март-декабрь</t>
  </si>
  <si>
    <t>Газ технический</t>
  </si>
  <si>
    <t>Аргон марки А</t>
  </si>
  <si>
    <t>Гелий марки А</t>
  </si>
  <si>
    <t>Комплектующий хроматографу (Россия)</t>
  </si>
  <si>
    <t>Комплект оборудования для хроматографа</t>
  </si>
  <si>
    <t>ХЧ ГОСТ 4461-77</t>
  </si>
  <si>
    <t>ГОСТ 4204-77</t>
  </si>
  <si>
    <t>ГОСТ 3118-77</t>
  </si>
  <si>
    <t>ГОСТ 3760-79</t>
  </si>
  <si>
    <t>Аммоний роданистый, марки чда</t>
  </si>
  <si>
    <t>ГОСТ 27067-86</t>
  </si>
  <si>
    <t>ГОСТ 25336-82 (ТУ У 23.1-36265663-001:2016)
Тип колбы: со шлифом
Объем: 100
Материал колбы: термостойкое стекло.
Описание:
Колбы конические (Эрленмейера) EximLab® разработаны для фильтрования, выпаривания, дистилляции, синтеза в лабораторных условиях. Все представленные объемы производятся с ориентировочной шкалой белого цвета.
• Изготовлены из стекла марки ТС.
• Все представленные объемы производятся с ориентировочной шкалой белого цвета.
Исполнение 1: со взаимозаменяемым конусом.</t>
  </si>
  <si>
    <t>Колба коническая КН-1-2000-29/32, с дел.</t>
  </si>
  <si>
    <t>ГОСТ 25336-82 (ТУ У 23.1-36265663-001:2016)
Тип колбы: со шлифом
Объем: 2000
Материал колбы: термостойкое стекло.
Описание:
Колбы конические (Эрленмейера) EximLab® разработаны для фильтрования, выпаривания, дистилляции, синтеза в лабораторных условиях. Все представленные объемы производятся с ориентировочной шкалой белого цвета.
• Изготовлены из стекла марки ТС.
• Все представленные объемы производятся с ориентировочной шкалой белого цвета.
Исполнение 1: со взаимозаменяемым конусом.</t>
  </si>
  <si>
    <t>Воронка лабораторная стеклянная В-56-80 мм</t>
  </si>
  <si>
    <t>Воронка лабораторная стеклянная В-75-110 мм</t>
  </si>
  <si>
    <t>Бумага офисная A4 80г/м 500л Svetocopy (белизна CIE 146% / 94% )пр-во Россия</t>
  </si>
  <si>
    <t>Замазка ручка-корректор</t>
  </si>
  <si>
    <t>Клей канцелярский 36 гр.</t>
  </si>
  <si>
    <t>Ручка шариковая, синяя, 0.7мм, прозр. корпус, прорезин., L-30 ULTRA,</t>
  </si>
  <si>
    <t>Классическая шариковая ручка Stick&amp;Grip с металлизированным наконечником, утонченным игольчатым типом пишущего узла и заменяемым стержнем. Ручка имеет прозрачный круглый корпус с удобной профилированной грип-зоной из резины. Цвет грипа и заглушки соответствует цвету чернил. 5-канальный пишущий узел с диаметром шарика 0.7 мм в сочетании с быстросохнущими чернилами обеспечивает точное и быстрое письмо. Длина непрерывной линии составляет 1000 м при толщине 0.26 мм, что является высоким показателем в своей категории.</t>
  </si>
  <si>
    <t>Пробка резиновая №34,5</t>
  </si>
  <si>
    <t>Картридж с чипом совместимый Colorfix 106R02773 для WorkCentre-3025, черный</t>
  </si>
  <si>
    <t>Стаканчик (бюкс)  СВ 40х70 мм для взвешивания (тип СВ-высокие, d-40, h-70 мм)</t>
  </si>
  <si>
    <t xml:space="preserve">Размеры :40х70 мм,
Материал: Стекло,
Объем : 63 мл
</t>
  </si>
  <si>
    <t>колба мерная 1-2-100</t>
  </si>
  <si>
    <t>ГОСТ 1770-74 с одной отметкой и пришлифованной пробкой арт 201934</t>
  </si>
  <si>
    <t>колба мерная 1-2-50</t>
  </si>
  <si>
    <t>ГОСТ 1770-74 с одной отметкой арт 200558</t>
  </si>
  <si>
    <t>Халат медицинский женский Профстиль удлиненный, рукав длинный, на кнопках 1-596-6</t>
  </si>
  <si>
    <t>Размеры: М (44-46)-3шт. S (42) -2шт.</t>
  </si>
  <si>
    <t>Меньший диаметр...................... 31 мм
Больший диаметр...................... 38 мм
Высота........................................ 35 мм, Материал................................... резина
Предназначена для укупоривания лабораторной посуды.</t>
  </si>
  <si>
    <t>АР19680100 ГФ Бочевсая Е.Г.</t>
  </si>
  <si>
    <t>AP19679416 ГФ Туктин Б.Т.</t>
  </si>
  <si>
    <t>Азотная кислота, хч</t>
  </si>
  <si>
    <t>Серная кислота, хч</t>
  </si>
  <si>
    <t>Соляная кислота, хч</t>
  </si>
  <si>
    <t>Аммиак водный, чда</t>
  </si>
  <si>
    <t>Колба коническая 100 мл</t>
  </si>
  <si>
    <t>март-апрель</t>
  </si>
  <si>
    <t>пачка</t>
  </si>
  <si>
    <t>Канцелярские товары</t>
  </si>
  <si>
    <t>Аналитическая мельница IKA A 11 basic (28000 об/мин, 80 мл, конечная крупность 1 мкм) (t окр среды +5…+60С, V=5л.</t>
  </si>
  <si>
    <t>Мельница с порционной загрузкой предназначены для двух процедур измельчения. Ударное измельчение твердых, хрупких или неэластичных материалов при помощи ножа из высококачественной нержавеющей стали. Нож может использоваться для измельчения материалов с твердостью до 6 по Моосу (включен в комплект поставки). Режущее измельчение для мягких пористых материалов при помощи ножа (в комплект не входит).</t>
  </si>
  <si>
    <t>Прочие услуги и работы</t>
  </si>
  <si>
    <t>анализ 100 проб. АО "Волковгеология "ЦОМЭ"</t>
  </si>
  <si>
    <t xml:space="preserve">Приобретение оборудования и (или) программного обеспечения (для юридических лиц) </t>
  </si>
  <si>
    <t>Приобретение программного обеспечения</t>
  </si>
  <si>
    <t>ОРТА электрод 1шт;нитрат магния 2кг; Нитрат железа 3 - 2кг; Стеклоуглеродный тигель №3 - 1шт; Стеклоуглеродный тигель №4 - 2 шт; Стеклоуглеродный тигель №5 - 2шт.</t>
  </si>
  <si>
    <t>Мембрана МК 40 - 3шт; Мембрана МК 41 - 3шт; Стеклоуглеродный тигель №3 - 1шт; Флуорексон - 1уп; Стандарт титр Трилон Б - 1уп.</t>
  </si>
  <si>
    <t>Мембрана Биполярная - 3шт; Гидроксид натрия, хч - 3кг;  Азотная кислота, хч - 5кг; Стандарт титр соляной кислоты - 2уп; Стандарт титр гидроксид натрия - 2уп; Фильтр обез.(синяя лента) d-110мм- 5уп; Фильтр обез. (синяя лента) d-150мм - 4уп; Перчатки нитриловые 3уп; Мурексид - 0,05 кг.</t>
  </si>
  <si>
    <t>Научно-организационное сопровождение</t>
  </si>
  <si>
    <t>AP23489847 ГФ Иванов Н.</t>
  </si>
  <si>
    <t>Этиловый спирт</t>
  </si>
  <si>
    <t>упак 1 декалитр, люкс</t>
  </si>
  <si>
    <t>Коричный альдегид</t>
  </si>
  <si>
    <t>чистота 99,5%</t>
  </si>
  <si>
    <t>дкл</t>
  </si>
  <si>
    <t>февраль, август</t>
  </si>
  <si>
    <t xml:space="preserve">Исследование образцов катализаторов физико-химическими методами (РФЭС, ПЭМ): Стандартный анализ больших площадей рентгеновской фотоэлектронной спектроскопией (РФЭС), Просвечивающая (трансмиссионная) электронная микроскопия (ПЭМ), Приготовление фольг для ПЭМ. </t>
  </si>
  <si>
    <t xml:space="preserve">РФЭС спектры образцов в формате совместимом с программой Ориджин. ПЭМ снимки </t>
  </si>
  <si>
    <t>июнь, сентябрь</t>
  </si>
  <si>
    <t>час</t>
  </si>
  <si>
    <t xml:space="preserve">Редактирование текста научной статьи (до 7000 слов) носителем языка (английский), специализирующегося в области исследований научной работы. </t>
  </si>
  <si>
    <t xml:space="preserve">Редактированная научная статья. </t>
  </si>
  <si>
    <t>май, август</t>
  </si>
  <si>
    <t>статья</t>
  </si>
  <si>
    <t xml:space="preserve">Оплата сборов за публикацию в рецензируемых научных изданиях по научному направлению проекта </t>
  </si>
  <si>
    <t>Публикация научной статьи</t>
  </si>
  <si>
    <t xml:space="preserve"> AP19678287 ГФ Жармагамбетова А.К.</t>
  </si>
  <si>
    <t xml:space="preserve">Микрошприц </t>
  </si>
  <si>
    <t>Hamilton 5 мкл, съемная игла, модель 75 RN</t>
  </si>
  <si>
    <t>январь-март</t>
  </si>
  <si>
    <t>Гелий газообразный</t>
  </si>
  <si>
    <t xml:space="preserve">марки "А" (99,993%) </t>
  </si>
  <si>
    <t>AP19679984 ГФ Ауэзханова А.</t>
  </si>
  <si>
    <t>Исследование катализаторов методом просвечивающей электронной микроскопии. 6000 рублей в час (Талгатов, Масенова)</t>
  </si>
  <si>
    <t>Исследование катализаторов методом рентгено-фотоэлектронной спектроскопии. Стандартный анализ больших площадей. 3200 рублей в час (Талгатов, Масенова)</t>
  </si>
  <si>
    <t xml:space="preserve">Термогравиметрический и дифферинциально-термический анализ (ТГА-ДТА) образцов (Талгатов, Масенова) </t>
  </si>
  <si>
    <t>Твердотельная спектроскопия ЯМР. Пробоподготовка и накопление спектра ЯМР с вращением под магическим углом (MAS; one-pulse или CP) при комнатной температуре на ядрах 1H, 31P-15N в течение 1 часа. 6500 руб/час (Масенова)</t>
  </si>
  <si>
    <t>образец</t>
  </si>
  <si>
    <t>май-декабрь</t>
  </si>
  <si>
    <t>Перевод текста на английский язык (материалы содержащие спец. Терминологию)</t>
  </si>
  <si>
    <t>Научно-исследовательская деятельность</t>
  </si>
  <si>
    <t>Мурзин Д.Ю.</t>
  </si>
  <si>
    <t>Торлопов И.</t>
  </si>
  <si>
    <t>Сагындиков М.С.</t>
  </si>
  <si>
    <t>страница</t>
  </si>
  <si>
    <t>Аргон, ОСЧ (99,999%)</t>
  </si>
  <si>
    <t>Гелий марки А 99,995%</t>
  </si>
  <si>
    <t>BR24992995 ПЦФ Абильмагжанов А.З.</t>
  </si>
  <si>
    <t>Прием заявок и проведение экспертизы на полезную модель:</t>
  </si>
  <si>
    <t>Проведение работ по публикации в Государственном реестре сведений о регистрации и о выдаче охранного документа на полезную модель</t>
  </si>
  <si>
    <t>Плата за обработку и публикацию статей в КОКНВО</t>
  </si>
  <si>
    <t xml:space="preserve">Редактирование текста научной статьи  (до 7000 слов) носителем языка (английский), специализирующегося в области исследований научной работы. Одно редактирование согласно прайсу стоит 488,7 доллар США. </t>
  </si>
  <si>
    <t xml:space="preserve">Плата за обработку и публикацию статей в открытом доступе в журнале Catalysts (MDPI). Цена 2700 CHF за 1 статью. </t>
  </si>
  <si>
    <t>патент</t>
  </si>
  <si>
    <t xml:space="preserve">Услуги лаб. Физико-химических методов исследования Института </t>
  </si>
  <si>
    <t xml:space="preserve">Организационные взносы для участия в конференции: Congress EuropaCat,  2025  </t>
  </si>
  <si>
    <t>Английское редактирование представленной статьи</t>
  </si>
  <si>
    <t>Метан 99,99%</t>
  </si>
  <si>
    <t>Аргон, первый сорт (99,987%)</t>
  </si>
  <si>
    <t>Водород марки Б 99,95%</t>
  </si>
  <si>
    <t>Бумага офисная "SVETOCOPY" Classic, А4, 80г/м2, класс С, 500 л</t>
  </si>
  <si>
    <t>Маркер перманентный DELI "U100", 1-3 мм, синий  044-10030BU</t>
  </si>
  <si>
    <t>Набор маркеров текстовых DUHU "HIGHLIGHTER" 4 цвета  DH-803</t>
  </si>
  <si>
    <t>Папка на завязках OfficeSpace, А4, мелованный картон, 300 гр/м²  025-158535 (15090)</t>
  </si>
  <si>
    <t>Ручка гелевая DELI "6600", 0,5 мм, синяя  044-6600BU</t>
  </si>
  <si>
    <t>Скотч 40мм*50м  215-4050</t>
  </si>
  <si>
    <t>Тетрадь 96л, скреп. А4 кл 5905/3-EAC Бумвинил (025-8950)</t>
  </si>
  <si>
    <t>Файл KUVERT, А4, 60 микрон, глянец, 100 шт/уп  217-060</t>
  </si>
  <si>
    <t>[157820] Microsoft Office Home and Business 2021, 1ПК, Электронный ключ</t>
  </si>
  <si>
    <t>Пч.</t>
  </si>
  <si>
    <t>Лабораторная трубчатая печь RSD 30*300/100P с программатором</t>
  </si>
  <si>
    <t>Моноблок ASUS All-in-One V241E</t>
  </si>
  <si>
    <t>Лабораторное оборудование</t>
  </si>
  <si>
    <t>Компьютерная техника</t>
  </si>
  <si>
    <t>Публикации в международных специализированных изданиях с ненулевым импакт-фактором: Журнал «Catalysts»</t>
  </si>
  <si>
    <t>AP19679439  ГФ Иткулова Ш.С.</t>
  </si>
  <si>
    <t>Дифенилгуанидин-1,3, 97% (уп.500 г) 
Sigma-Aldrich</t>
  </si>
  <si>
    <t>Марганец (IV) оксид, ч</t>
  </si>
  <si>
    <t>Zinc peroxide 50-60% (уп.1кг) Sigma-Aldrich</t>
  </si>
  <si>
    <t>Цинк оксид, чда</t>
  </si>
  <si>
    <t>Кальций углекислый, чда</t>
  </si>
  <si>
    <t>Аммоний сернокислый, хч</t>
  </si>
  <si>
    <t>Эриохром черный Т (уп.100 г) Sigma-Aldrich</t>
  </si>
  <si>
    <t>(3-Aminopropyl)triethoxysilane, 98%</t>
  </si>
  <si>
    <t>(3-Chloropropyl)trimethoxysilane, 97%</t>
  </si>
  <si>
    <t xml:space="preserve">(3-Mercaptopropyl)trimethoxysilane, 95% </t>
  </si>
  <si>
    <t>Vinyltrimethoxysilane, 98%</t>
  </si>
  <si>
    <t xml:space="preserve">Ежедневник Yalong YL-E-557 140л. </t>
  </si>
  <si>
    <t>июль-сентябрь</t>
  </si>
  <si>
    <t xml:space="preserve">Оплата сборов за публикацию в журнале  "International Journal of Molecular Sciences"(MDPI ) </t>
  </si>
  <si>
    <t>В соответствии с требованиями конкурсной документации к ожидаемым результатам запланированы публикации статей в зарубежных журналах "International Journal of Molecular Sciences" (процентиль по CiteScore в базе Scopus 90%, Q1 квартиль в базе WoS)  Журналы относятся к изданиям открытого доступа, и требует оплату за обработку и публикацию статей</t>
  </si>
  <si>
    <t xml:space="preserve">Оплата сборов за публикацию в журнале  "RASAYAN Journal of Chemistry" (MDPI ) </t>
  </si>
  <si>
    <t>В соответствии с требованиями конкурсной документации к ожидаемым результатам запланированы публикации статей в зарубежных журналах "RASAYAN Journal of Chemistry" (Одобрен КОКСОН, входит в базу данных Scopus)  Журналы относятся к изданиям открытого доступа, и требует оплату за обработку и публикацию статей</t>
  </si>
  <si>
    <t>AP23489131 ГФ Налибаева А.М.</t>
  </si>
  <si>
    <t>Оргвзнос за участие в Международной конференции</t>
  </si>
  <si>
    <t>участие в работе конференции</t>
  </si>
  <si>
    <t>Патент на полезную модель РК</t>
  </si>
  <si>
    <t>Публикация статьи ККНВО</t>
  </si>
  <si>
    <t>AP19677006 ГФ Байжуманова Т.С.</t>
  </si>
  <si>
    <t>Натрий азотистокислый, ЧДА</t>
  </si>
  <si>
    <t>2-аминобензимидазол, ч, CAS No.: 934-32-7, 250 г</t>
  </si>
  <si>
    <t>Церия (III) нитрат гексагидрат, 98% (ч), ТУ 6-09-4081-84, 100 г</t>
  </si>
  <si>
    <t>n-Octyltriethoxysilane, 95-97% for synthesis, 100 мл</t>
  </si>
  <si>
    <t>(3-Mercaptopropyl)trimethoxysilane, 95%; 100g</t>
  </si>
  <si>
    <t>(3-Chloropropyl)trimethoxysilane, 97%; 100g</t>
  </si>
  <si>
    <t>Vinyltrimethoxysilane, 98%; 500g</t>
  </si>
  <si>
    <t>Эпоксидная смола с отвердителем</t>
  </si>
  <si>
    <t>4-Methylpyridine 99% 239615-50ML Sigma-Aldrich</t>
  </si>
  <si>
    <t>Дибензиламин, для синтеза, 96%, 250 мл, Alpha Chemika AL1674 00250</t>
  </si>
  <si>
    <t>3-Methoxypropylamine M25007-1L</t>
  </si>
  <si>
    <t>Бензол, ХЧ 99,7%, 32212-2.5L</t>
  </si>
  <si>
    <t>Гексан-н, ХЧ, 1 л х 0,65 кг</t>
  </si>
  <si>
    <t>Бутанол 1*0,8, ЧДА</t>
  </si>
  <si>
    <t>Изопропанол, ХЧ (1л/0,8 кг)</t>
  </si>
  <si>
    <t xml:space="preserve">Ортофосфорная кислота 85%, Ч </t>
  </si>
  <si>
    <t>Poly(methacrylic acid, sodium salt) solution average Mn ~5,400, average Mw ~9,500 by GPC, 30 wt. % in H2O Sigma-Aldrich 434507-1L</t>
  </si>
  <si>
    <t>Poly(acrylic acid) 323667-250G Sigma-Aldrich</t>
  </si>
  <si>
    <t>Перчатки нитрил  1 уп/100шт (1х10 упак) размер XL</t>
  </si>
  <si>
    <t>Перчатки нитрил  1 уп/100шт (1х10 упак) размер L</t>
  </si>
  <si>
    <t xml:space="preserve">Перчатки нитрил  1 уп/100шт (1х10 упак) размер  М </t>
  </si>
  <si>
    <t>Перчатки нитрил  1 уп/100шт (1х10 упак) размер  S</t>
  </si>
  <si>
    <t xml:space="preserve">БУМАГА ОФИСНАЯ в коробке 5 пачек - А4 500Л. 80ГР. "SVETOCOPY" </t>
  </si>
  <si>
    <t>коробка</t>
  </si>
  <si>
    <t>Установка «Моникор-Стенд-Солисс-Д» до 180 град. С для оценки эффективности ингибиторов солеотложения в динамических условиях по ТУ 26.51.53-006-77850157-2018</t>
  </si>
  <si>
    <t xml:space="preserve">Вакуумная камера </t>
  </si>
  <si>
    <t>V-DECT</t>
  </si>
  <si>
    <t>Спектрофотометр СФ-2000</t>
  </si>
  <si>
    <t>2 кварцевые кюветы 10 мм, запасной
источник излучения, держатель кювет СФ 1-10 мм, держатель кювет СФ 20-50 мм, кабели для подключения, инструменты, программное обеспечение, паспорт, руководство по эксплуатации, первичная поверка</t>
  </si>
  <si>
    <t xml:space="preserve">Плата за обработку и публикацию статей в открытом доступе в журнале Сoatings (ISSN 2079-6412). Цена 2590 USD за 1 статью. </t>
  </si>
  <si>
    <t xml:space="preserve">Редактирование текста научной статьи (до 7000 слов) носителем языка (английский), специализирующегося в области исследований научной работы. Одно редактирование, согласно прайсу, стоит 440,06 USD. </t>
  </si>
  <si>
    <t>Плата за обработку и публикацию статей в открытом доступе в журнале Вестник Евразийского национального университета имени Л.Н. Гумилева. Серия: Химия. География. Экология (рекомендованное КОКСОН). Цена за опубликование одной статьи составляет 14000 тенге с одного автора. Предполагается не менее 5 авторов. Итоговая цена за одну статью составит не менее 70000 тенге.</t>
  </si>
  <si>
    <t>Плата за обработку и публикацию статей в открытом доступе в журнале «ИЗВЕСТИЯ НАН РК. СЕРИЯ ХИМИИ И ТЕХНОЛОГИИ» (рекомендованное КОКСОН). Цена за опубликование одной статьи составляет 40000 тенге, включая расходы за публикацию), присвоение номера DOI, регистрацию авторов в базе данных GrossRef .</t>
  </si>
  <si>
    <t>Прием заявок и проведение экспертизы на полезную модель</t>
  </si>
  <si>
    <t>Статья</t>
  </si>
  <si>
    <t>Патент</t>
  </si>
  <si>
    <t>Услуги АО КБТУ. Проведение НИР по разработке химадсорбентов для очистки углеводородного сырья от тяжелых металлов и антикоррозионных покрытий на основе эпоксидных смол</t>
  </si>
  <si>
    <t>Испытание ЛКМ в солевой ванне (камера соляного тумана,7 дней)</t>
  </si>
  <si>
    <t>Испытания на трубчатом ударном тестере</t>
  </si>
  <si>
    <t>Испытание ЛКМ на истирание</t>
  </si>
  <si>
    <t>Испытание на адгезию ЛКМ</t>
  </si>
  <si>
    <t xml:space="preserve">Просвечивающая (ПЭМ) (трансмиссионная) электронная микроскопия. </t>
  </si>
  <si>
    <t xml:space="preserve">Стандартный фотоэлектронанализ больших площадей рентгеновской спектроскопией (РФЭС). </t>
  </si>
  <si>
    <t>Услуги по доставке образцов нефти (Зона 4, менее 10кг)</t>
  </si>
  <si>
    <t>Проведение измерений на установке Solver Spectrum (Рамановские спектры)</t>
  </si>
  <si>
    <t xml:space="preserve">Услуги анализа на растровом электронном микроскопе Quanta 200i </t>
  </si>
  <si>
    <t>BR24992812 ПЦФ Журынов М.Ж.</t>
  </si>
  <si>
    <t>Облачное хранение материалов проекта для совместной работы с кодами, эскизами и формами (Dropbox)</t>
  </si>
  <si>
    <t>Разработка кода</t>
  </si>
  <si>
    <t>Публикация</t>
  </si>
  <si>
    <t>AP23488040 ГФ Хусаин Б.</t>
  </si>
  <si>
    <t>Комплект для промышленного альпинизма | CAMP</t>
  </si>
  <si>
    <t>Углошлифовальная машинка</t>
  </si>
  <si>
    <t>Камера для микроскопа</t>
  </si>
  <si>
    <t>Электрополировальная система</t>
  </si>
  <si>
    <t>Разное</t>
  </si>
  <si>
    <t>Мебель лабораторная</t>
  </si>
  <si>
    <t>март,июнь,август</t>
  </si>
  <si>
    <t>ЦКК, Договор № 591729/2021/1 от 17.06.2021 г.</t>
  </si>
  <si>
    <t>Картридж</t>
  </si>
  <si>
    <t xml:space="preserve">Спец. дежда </t>
  </si>
  <si>
    <t xml:space="preserve"> Химические реактивы, материалы и лабораторная оснастка: </t>
  </si>
  <si>
    <t>январь-декабрь</t>
  </si>
  <si>
    <t>Расходные материалы</t>
  </si>
  <si>
    <t>Поверка СИ и аттестация ИО</t>
  </si>
  <si>
    <t>Подписка на издания по коррозии</t>
  </si>
  <si>
    <t>Выпуск журнала "Сборник коррозиониста"</t>
  </si>
  <si>
    <t>Обучение по ТБ</t>
  </si>
  <si>
    <t>Обучение по неразруш.контр.(ИЯФ)</t>
  </si>
  <si>
    <t>Приобретение учебной литературы</t>
  </si>
  <si>
    <t>МЛС с провайдером</t>
  </si>
  <si>
    <t>Актуализация материалов по аккредитации</t>
  </si>
  <si>
    <t>Утилизация отработанных образцов и реактивов</t>
  </si>
  <si>
    <t>Приобретение ГОСТ, СТРК, ASTM и др.</t>
  </si>
  <si>
    <t>Расширение области аккредитации и аккредитация ПБ</t>
  </si>
  <si>
    <t>Внесение в реестр новых СИ (по расширению и ПБ)</t>
  </si>
  <si>
    <t>Обучение по аккредитации</t>
  </si>
  <si>
    <t xml:space="preserve">Услуги перевода </t>
  </si>
  <si>
    <t>Дозиметрический контроль</t>
  </si>
  <si>
    <t>Канц.товары</t>
  </si>
  <si>
    <t>Анализы в сторонних лабораториях</t>
  </si>
  <si>
    <t>Консультационные услуги по базе данных</t>
  </si>
  <si>
    <t>Транспортные услуги (Авис Логистик)</t>
  </si>
  <si>
    <t>Обучение Гройсман</t>
  </si>
  <si>
    <t>Публикация статей</t>
  </si>
  <si>
    <t>Обучение сотрудников</t>
  </si>
  <si>
    <t>Ремонт</t>
  </si>
  <si>
    <t>Хозтовар и инвентарь</t>
  </si>
  <si>
    <t>Хозяйственные товары</t>
  </si>
  <si>
    <t>Январь,февраль</t>
  </si>
  <si>
    <t xml:space="preserve">Оборудование </t>
  </si>
  <si>
    <t>Оборудование</t>
  </si>
  <si>
    <t>Материалы</t>
  </si>
  <si>
    <t xml:space="preserve">Консультационные, аудиторские и информационные услуги </t>
  </si>
  <si>
    <t>Ремонт и обслуживание автотранспорта</t>
  </si>
  <si>
    <t>Бензин Аи 92,95</t>
  </si>
  <si>
    <t>Услуги автомойки</t>
  </si>
  <si>
    <t>Содержание, ремонт и обслуживание ОС</t>
  </si>
  <si>
    <t>Техническое обслуживание,замена и ремонт приборов учета и оборудования</t>
  </si>
  <si>
    <t>Запасные части и комплектующие на приборы учета и  оборудование</t>
  </si>
  <si>
    <t>Расходы на содержание ПК и оргтехники</t>
  </si>
  <si>
    <t>Расходы по сопровождению программного обеспечения</t>
  </si>
  <si>
    <t>Запчасти на ремонт оргтехники, обслуживание оргтехники, аксессуары и пр.материалы по ПК и оргтехники</t>
  </si>
  <si>
    <t>Расходы на утилизацию</t>
  </si>
  <si>
    <t xml:space="preserve">Эксплуатационные расходы </t>
  </si>
  <si>
    <t>расходы на дезинфекцию</t>
  </si>
  <si>
    <t>Подготовка к отопитель сезону</t>
  </si>
  <si>
    <t>Расходы на обучение и допуск сотрудников</t>
  </si>
  <si>
    <t>Расходы на страхование</t>
  </si>
  <si>
    <t>Расходы на подписку</t>
  </si>
  <si>
    <t>Аренда помещений и а/м</t>
  </si>
  <si>
    <t>нотариальные  услуги</t>
  </si>
  <si>
    <t>оценка имущества</t>
  </si>
  <si>
    <t>расходы по подбору персонала</t>
  </si>
  <si>
    <t>гос.пошл</t>
  </si>
  <si>
    <t>обораб.докум (гор.архив)</t>
  </si>
  <si>
    <t>Членские взносы</t>
  </si>
  <si>
    <t>Представит расходы</t>
  </si>
  <si>
    <t>разработка собст сайта, домтуп на сайт ГЗ</t>
  </si>
  <si>
    <t>Услуги изготовления предупреждающих знаков</t>
  </si>
  <si>
    <t>Копировальные и и типографские услуги</t>
  </si>
  <si>
    <t>Расходы на спецодежду</t>
  </si>
  <si>
    <t>Расходы на мед.осмотр</t>
  </si>
  <si>
    <t>АХО,АУП</t>
  </si>
  <si>
    <t xml:space="preserve">Обслуживание прогр 1С </t>
  </si>
  <si>
    <t>Расходы на  пожарную безопасность</t>
  </si>
  <si>
    <t xml:space="preserve">Экологическая декларация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</si>
</sst>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7" formatCode="_-* #,##0.00\ _₽_-;\-* #,##0.00\ _₽_-;_-* &quot;-&quot;??\ _₽_-;_-@_-"/>
    <numFmt numFmtId="170" formatCode="_-* #,##0.00_-;\-* #,##0.00_-;_-* &quot;-&quot;??_-;_-@_-"/>
    <numFmt numFmtId="183" formatCode="_-* #,##0.00_р_._-;\-* #,##0.00_р_._-;_-* \-??_р_._-;_-@_-"/>
  </numFmts>
  <fonts count="1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Verdana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" fillId="0" borderId="0"/>
    <xf numFmtId="0" fontId="12" fillId="0" borderId="0"/>
    <xf numFmtId="0" fontId="14" fillId="0" borderId="0"/>
    <xf numFmtId="167" fontId="1" fillId="0" borderId="0" applyFont="0" applyFill="0" applyBorder="0" applyAlignment="0" applyProtection="0"/>
    <xf numFmtId="0" fontId="16" fillId="0" borderId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5" fillId="0" borderId="0"/>
    <xf numFmtId="0" fontId="1" fillId="0" borderId="0"/>
    <xf numFmtId="183" fontId="14" fillId="0" borderId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 inden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</cellXfs>
  <cellStyles count="20">
    <cellStyle name="Обычный" xfId="0" builtinId="0"/>
    <cellStyle name="Обычный 15" xfId="7"/>
    <cellStyle name="Обычный 2" xfId="1"/>
    <cellStyle name="Обычный 2 2" xfId="10"/>
    <cellStyle name="Обычный 2 2 3" xfId="5"/>
    <cellStyle name="Обычный 2 3 2" xfId="19"/>
    <cellStyle name="Обычный 3" xfId="6"/>
    <cellStyle name="Обычный 3 2" xfId="18"/>
    <cellStyle name="Обычный 5 2" xfId="14"/>
    <cellStyle name="Обычный 6 4" xfId="13"/>
    <cellStyle name="Обычный 7 3" xfId="8"/>
    <cellStyle name="Обычный 91" xfId="2"/>
    <cellStyle name="Процентный 2" xfId="17"/>
    <cellStyle name="Процентный 2 5" xfId="11"/>
    <cellStyle name="Финансовый" xfId="4" builtinId="3"/>
    <cellStyle name="Финансовый 14" xfId="3"/>
    <cellStyle name="Финансовый 2" xfId="9"/>
    <cellStyle name="Финансовый 2 2" xfId="15"/>
    <cellStyle name="Финансовый 4" xfId="16"/>
    <cellStyle name="Финансовый 8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2949677</xdr:colOff>
      <xdr:row>229</xdr:row>
      <xdr:rowOff>0</xdr:rowOff>
    </xdr:from>
    <xdr:ext cx="95250" cy="123825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302102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2949677</xdr:colOff>
      <xdr:row>229</xdr:row>
      <xdr:rowOff>0</xdr:rowOff>
    </xdr:from>
    <xdr:ext cx="95250" cy="1238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302102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229</xdr:row>
      <xdr:rowOff>0</xdr:rowOff>
    </xdr:from>
    <xdr:to>
      <xdr:col>6</xdr:col>
      <xdr:colOff>95250</xdr:colOff>
      <xdr:row>229</xdr:row>
      <xdr:rowOff>123825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19500" y="981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95250</xdr:colOff>
      <xdr:row>229</xdr:row>
      <xdr:rowOff>123825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3619500" y="981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619500" y="981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3619500" y="981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229</xdr:row>
      <xdr:rowOff>0</xdr:rowOff>
    </xdr:from>
    <xdr:to>
      <xdr:col>6</xdr:col>
      <xdr:colOff>95250</xdr:colOff>
      <xdr:row>229</xdr:row>
      <xdr:rowOff>123825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95250</xdr:colOff>
      <xdr:row>229</xdr:row>
      <xdr:rowOff>123825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619500" y="24384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3619500" y="24384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619500" y="17907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3619500" y="17907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619500" y="28003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3619500" y="28003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619500" y="22764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619500" y="22764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619500" y="12192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3619500" y="12192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2949677</xdr:colOff>
      <xdr:row>229</xdr:row>
      <xdr:rowOff>0</xdr:rowOff>
    </xdr:from>
    <xdr:ext cx="95250" cy="12382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730852" y="1850231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2949677</xdr:colOff>
      <xdr:row>229</xdr:row>
      <xdr:rowOff>0</xdr:rowOff>
    </xdr:from>
    <xdr:ext cx="95250" cy="123825"/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3130652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2949677</xdr:colOff>
      <xdr:row>229</xdr:row>
      <xdr:rowOff>0</xdr:rowOff>
    </xdr:from>
    <xdr:ext cx="95250" cy="123825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130652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229</xdr:row>
      <xdr:rowOff>0</xdr:rowOff>
    </xdr:from>
    <xdr:to>
      <xdr:col>6</xdr:col>
      <xdr:colOff>95250</xdr:colOff>
      <xdr:row>229</xdr:row>
      <xdr:rowOff>123825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3505200" y="10096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95250</xdr:colOff>
      <xdr:row>229</xdr:row>
      <xdr:rowOff>123825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505200" y="10096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3505200" y="11715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505200" y="11715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229</xdr:row>
      <xdr:rowOff>0</xdr:rowOff>
    </xdr:from>
    <xdr:to>
      <xdr:col>6</xdr:col>
      <xdr:colOff>95250</xdr:colOff>
      <xdr:row>229</xdr:row>
      <xdr:rowOff>123825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95250</xdr:colOff>
      <xdr:row>229</xdr:row>
      <xdr:rowOff>123825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505200" y="18002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3505200" y="18002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2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505200" y="2124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3505200" y="2124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505200" y="22860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505200" y="22860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505200" y="19621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505200" y="19621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505200" y="18002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505200" y="18002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229</xdr:row>
      <xdr:rowOff>0</xdr:rowOff>
    </xdr:from>
    <xdr:ext cx="95250" cy="123825"/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230"/>
  <sheetViews>
    <sheetView tabSelected="1" topLeftCell="C1" workbookViewId="0">
      <selection activeCell="J241" sqref="J241"/>
    </sheetView>
  </sheetViews>
  <sheetFormatPr defaultRowHeight="15" x14ac:dyDescent="0.25"/>
  <cols>
    <col min="1" max="1" width="0" style="1" hidden="1"/>
    <col min="2" max="2" width="0" style="1" hidden="1" customWidth="1"/>
    <col min="3" max="3" width="9.28515625" style="1" customWidth="1"/>
    <col min="4" max="4" width="29.42578125" style="1" customWidth="1"/>
    <col min="5" max="5" width="35.85546875" style="1" customWidth="1"/>
    <col min="6" max="6" width="13.7109375" style="1" customWidth="1"/>
    <col min="7" max="7" width="10.140625" style="1" customWidth="1"/>
    <col min="8" max="8" width="12.140625" style="1" customWidth="1"/>
    <col min="9" max="9" width="14.140625" style="1" customWidth="1"/>
    <col min="10" max="10" width="11.42578125" style="1" customWidth="1"/>
    <col min="11" max="11" width="8.5703125" style="1" customWidth="1"/>
    <col min="12" max="12" width="21" style="1" customWidth="1"/>
    <col min="13" max="13" width="10.140625" style="1" customWidth="1"/>
    <col min="14" max="14" width="10.7109375" style="1" customWidth="1"/>
    <col min="15" max="15" width="12" style="1" customWidth="1"/>
    <col min="16" max="16" width="34.7109375" style="1" customWidth="1"/>
    <col min="17" max="17" width="8.5703125" style="1"/>
    <col min="18" max="18" width="12.85546875" style="1" customWidth="1"/>
    <col min="19" max="1021" width="8.5703125" style="1"/>
  </cols>
  <sheetData>
    <row r="1" spans="3:18" x14ac:dyDescent="0.25">
      <c r="D1" s="9" t="s">
        <v>49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3:18" ht="15.75" thickBot="1" x14ac:dyDescent="0.3"/>
    <row r="3" spans="3:18" ht="90" thickBot="1" x14ac:dyDescent="0.3"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13</v>
      </c>
      <c r="L3" s="5" t="s">
        <v>8</v>
      </c>
      <c r="M3" s="5" t="s">
        <v>9</v>
      </c>
      <c r="N3" s="5" t="s">
        <v>20</v>
      </c>
      <c r="O3" s="5" t="s">
        <v>26</v>
      </c>
      <c r="P3" s="6" t="s">
        <v>12</v>
      </c>
    </row>
    <row r="4" spans="3:18" ht="25.5" x14ac:dyDescent="0.25">
      <c r="C4" s="11">
        <v>1</v>
      </c>
      <c r="D4" s="2" t="s">
        <v>34</v>
      </c>
      <c r="E4" s="12" t="s">
        <v>50</v>
      </c>
      <c r="F4" s="2" t="s">
        <v>29</v>
      </c>
      <c r="G4" s="13" t="s">
        <v>14</v>
      </c>
      <c r="H4" s="14">
        <v>1</v>
      </c>
      <c r="I4" s="17">
        <v>200000</v>
      </c>
      <c r="J4" s="16">
        <f t="shared" ref="J4:J68" si="0">H4*I4</f>
        <v>200000</v>
      </c>
      <c r="K4" s="2" t="s">
        <v>16</v>
      </c>
      <c r="L4" s="11" t="s">
        <v>10</v>
      </c>
      <c r="M4" s="11" t="s">
        <v>11</v>
      </c>
      <c r="N4" s="11"/>
      <c r="O4" s="11"/>
      <c r="P4" s="15" t="s">
        <v>56</v>
      </c>
    </row>
    <row r="5" spans="3:18" ht="25.5" x14ac:dyDescent="0.25">
      <c r="C5" s="11">
        <v>2</v>
      </c>
      <c r="D5" s="2" t="s">
        <v>34</v>
      </c>
      <c r="E5" s="12" t="s">
        <v>51</v>
      </c>
      <c r="F5" s="2" t="s">
        <v>29</v>
      </c>
      <c r="G5" s="13" t="s">
        <v>57</v>
      </c>
      <c r="H5" s="14">
        <v>1</v>
      </c>
      <c r="I5" s="17">
        <v>146765</v>
      </c>
      <c r="J5" s="16">
        <f t="shared" si="0"/>
        <v>146765</v>
      </c>
      <c r="K5" s="2" t="s">
        <v>16</v>
      </c>
      <c r="L5" s="11" t="s">
        <v>10</v>
      </c>
      <c r="M5" s="11" t="s">
        <v>11</v>
      </c>
      <c r="N5" s="11"/>
      <c r="O5" s="11"/>
      <c r="P5" s="15" t="s">
        <v>56</v>
      </c>
    </row>
    <row r="6" spans="3:18" ht="25.5" x14ac:dyDescent="0.25">
      <c r="C6" s="11">
        <v>3</v>
      </c>
      <c r="D6" s="2" t="s">
        <v>34</v>
      </c>
      <c r="E6" s="12" t="s">
        <v>52</v>
      </c>
      <c r="F6" s="2" t="s">
        <v>29</v>
      </c>
      <c r="G6" s="13" t="s">
        <v>57</v>
      </c>
      <c r="H6" s="14">
        <v>1</v>
      </c>
      <c r="I6" s="17">
        <f>75000/2</f>
        <v>37500</v>
      </c>
      <c r="J6" s="16">
        <f t="shared" si="0"/>
        <v>37500</v>
      </c>
      <c r="K6" s="2" t="s">
        <v>16</v>
      </c>
      <c r="L6" s="11" t="s">
        <v>10</v>
      </c>
      <c r="M6" s="11" t="s">
        <v>11</v>
      </c>
      <c r="N6" s="11"/>
      <c r="O6" s="11"/>
      <c r="P6" s="15" t="s">
        <v>56</v>
      </c>
    </row>
    <row r="7" spans="3:18" ht="25.5" x14ac:dyDescent="0.25">
      <c r="C7" s="11">
        <v>4</v>
      </c>
      <c r="D7" s="2" t="s">
        <v>34</v>
      </c>
      <c r="E7" s="12" t="s">
        <v>53</v>
      </c>
      <c r="F7" s="2" t="s">
        <v>29</v>
      </c>
      <c r="G7" s="13" t="s">
        <v>57</v>
      </c>
      <c r="H7" s="14">
        <v>1</v>
      </c>
      <c r="I7" s="17">
        <f>135000/2</f>
        <v>67500</v>
      </c>
      <c r="J7" s="16">
        <f t="shared" si="0"/>
        <v>67500</v>
      </c>
      <c r="K7" s="2" t="s">
        <v>16</v>
      </c>
      <c r="L7" s="11" t="s">
        <v>10</v>
      </c>
      <c r="M7" s="11" t="s">
        <v>11</v>
      </c>
      <c r="N7" s="11"/>
      <c r="O7" s="11"/>
      <c r="P7" s="15" t="s">
        <v>56</v>
      </c>
    </row>
    <row r="8" spans="3:18" ht="25.5" x14ac:dyDescent="0.25">
      <c r="C8" s="11">
        <v>5</v>
      </c>
      <c r="D8" s="2" t="s">
        <v>34</v>
      </c>
      <c r="E8" s="12" t="s">
        <v>54</v>
      </c>
      <c r="F8" s="2" t="s">
        <v>29</v>
      </c>
      <c r="G8" s="13" t="s">
        <v>15</v>
      </c>
      <c r="H8" s="14">
        <v>1</v>
      </c>
      <c r="I8" s="17">
        <v>5000</v>
      </c>
      <c r="J8" s="16">
        <f t="shared" si="0"/>
        <v>5000</v>
      </c>
      <c r="K8" s="2" t="s">
        <v>16</v>
      </c>
      <c r="L8" s="11" t="s">
        <v>10</v>
      </c>
      <c r="M8" s="11" t="s">
        <v>11</v>
      </c>
      <c r="N8" s="11"/>
      <c r="O8" s="11"/>
      <c r="P8" s="15" t="s">
        <v>56</v>
      </c>
    </row>
    <row r="9" spans="3:18" ht="25.5" x14ac:dyDescent="0.25">
      <c r="C9" s="11">
        <v>6</v>
      </c>
      <c r="D9" s="2" t="s">
        <v>34</v>
      </c>
      <c r="E9" s="12" t="s">
        <v>55</v>
      </c>
      <c r="F9" s="2" t="s">
        <v>29</v>
      </c>
      <c r="G9" s="13" t="s">
        <v>15</v>
      </c>
      <c r="H9" s="14">
        <v>1</v>
      </c>
      <c r="I9" s="17">
        <v>10000</v>
      </c>
      <c r="J9" s="16">
        <f t="shared" si="0"/>
        <v>10000</v>
      </c>
      <c r="K9" s="2" t="s">
        <v>16</v>
      </c>
      <c r="L9" s="11" t="s">
        <v>10</v>
      </c>
      <c r="M9" s="11" t="s">
        <v>11</v>
      </c>
      <c r="N9" s="11"/>
      <c r="O9" s="11"/>
      <c r="P9" s="15" t="s">
        <v>56</v>
      </c>
    </row>
    <row r="10" spans="3:18" ht="25.5" x14ac:dyDescent="0.25">
      <c r="C10" s="11">
        <v>7</v>
      </c>
      <c r="D10" s="2" t="s">
        <v>34</v>
      </c>
      <c r="E10" s="12" t="s">
        <v>59</v>
      </c>
      <c r="F10" s="2" t="s">
        <v>29</v>
      </c>
      <c r="G10" s="13" t="s">
        <v>58</v>
      </c>
      <c r="H10" s="14">
        <v>1</v>
      </c>
      <c r="I10" s="17">
        <v>34300</v>
      </c>
      <c r="J10" s="16">
        <f t="shared" si="0"/>
        <v>34300</v>
      </c>
      <c r="K10" s="2" t="s">
        <v>16</v>
      </c>
      <c r="L10" s="11" t="s">
        <v>10</v>
      </c>
      <c r="M10" s="11" t="s">
        <v>11</v>
      </c>
      <c r="N10" s="11"/>
      <c r="O10" s="11"/>
      <c r="P10" s="15" t="s">
        <v>56</v>
      </c>
    </row>
    <row r="11" spans="3:18" ht="25.5" x14ac:dyDescent="0.25">
      <c r="C11" s="11">
        <v>8</v>
      </c>
      <c r="D11" s="2" t="s">
        <v>61</v>
      </c>
      <c r="E11" s="12" t="s">
        <v>60</v>
      </c>
      <c r="F11" s="2" t="s">
        <v>62</v>
      </c>
      <c r="G11" s="13" t="s">
        <v>19</v>
      </c>
      <c r="H11" s="14">
        <v>1</v>
      </c>
      <c r="I11" s="17">
        <v>1026863</v>
      </c>
      <c r="J11" s="16">
        <f t="shared" si="0"/>
        <v>1026863</v>
      </c>
      <c r="K11" s="2" t="s">
        <v>16</v>
      </c>
      <c r="L11" s="11" t="s">
        <v>10</v>
      </c>
      <c r="M11" s="11" t="s">
        <v>11</v>
      </c>
      <c r="N11" s="11"/>
      <c r="O11" s="11"/>
      <c r="P11" s="15" t="s">
        <v>96</v>
      </c>
    </row>
    <row r="12" spans="3:18" ht="25.5" x14ac:dyDescent="0.25">
      <c r="C12" s="11">
        <v>9</v>
      </c>
      <c r="D12" s="2" t="s">
        <v>63</v>
      </c>
      <c r="E12" s="12" t="s">
        <v>64</v>
      </c>
      <c r="F12" s="2" t="s">
        <v>24</v>
      </c>
      <c r="G12" s="13" t="s">
        <v>27</v>
      </c>
      <c r="H12" s="14">
        <v>3</v>
      </c>
      <c r="I12" s="17">
        <v>150000</v>
      </c>
      <c r="J12" s="16">
        <f t="shared" si="0"/>
        <v>450000</v>
      </c>
      <c r="K12" s="2" t="s">
        <v>16</v>
      </c>
      <c r="L12" s="11" t="s">
        <v>10</v>
      </c>
      <c r="M12" s="11" t="s">
        <v>11</v>
      </c>
      <c r="N12" s="11"/>
      <c r="O12" s="11"/>
      <c r="P12" s="15" t="s">
        <v>96</v>
      </c>
    </row>
    <row r="13" spans="3:18" ht="25.5" x14ac:dyDescent="0.25">
      <c r="C13" s="11">
        <v>10</v>
      </c>
      <c r="D13" s="2" t="s">
        <v>63</v>
      </c>
      <c r="E13" s="12" t="s">
        <v>65</v>
      </c>
      <c r="F13" s="2" t="s">
        <v>24</v>
      </c>
      <c r="G13" s="13" t="s">
        <v>27</v>
      </c>
      <c r="H13" s="14">
        <v>4</v>
      </c>
      <c r="I13" s="17">
        <v>150000</v>
      </c>
      <c r="J13" s="16">
        <f t="shared" si="0"/>
        <v>600000</v>
      </c>
      <c r="K13" s="2" t="s">
        <v>16</v>
      </c>
      <c r="L13" s="11" t="s">
        <v>10</v>
      </c>
      <c r="M13" s="11" t="s">
        <v>11</v>
      </c>
      <c r="N13" s="11"/>
      <c r="O13" s="11"/>
      <c r="P13" s="15" t="s">
        <v>96</v>
      </c>
    </row>
    <row r="14" spans="3:18" ht="25.5" x14ac:dyDescent="0.25">
      <c r="C14" s="11">
        <v>11</v>
      </c>
      <c r="D14" s="2" t="s">
        <v>67</v>
      </c>
      <c r="E14" s="12" t="s">
        <v>66</v>
      </c>
      <c r="F14" s="2" t="s">
        <v>24</v>
      </c>
      <c r="G14" s="13" t="s">
        <v>32</v>
      </c>
      <c r="H14" s="14">
        <v>1</v>
      </c>
      <c r="I14" s="17">
        <v>1300000</v>
      </c>
      <c r="J14" s="16">
        <f t="shared" si="0"/>
        <v>1300000</v>
      </c>
      <c r="K14" s="2" t="s">
        <v>16</v>
      </c>
      <c r="L14" s="11" t="s">
        <v>10</v>
      </c>
      <c r="M14" s="11" t="s">
        <v>11</v>
      </c>
      <c r="N14" s="11"/>
      <c r="O14" s="11"/>
      <c r="P14" s="15" t="s">
        <v>96</v>
      </c>
    </row>
    <row r="15" spans="3:18" ht="25.5" x14ac:dyDescent="0.25">
      <c r="C15" s="11">
        <v>12</v>
      </c>
      <c r="D15" s="2" t="s">
        <v>97</v>
      </c>
      <c r="E15" s="12" t="s">
        <v>68</v>
      </c>
      <c r="F15" s="2" t="s">
        <v>102</v>
      </c>
      <c r="G15" s="13" t="s">
        <v>14</v>
      </c>
      <c r="H15" s="14">
        <v>3</v>
      </c>
      <c r="I15" s="17">
        <v>2000</v>
      </c>
      <c r="J15" s="16">
        <f t="shared" si="0"/>
        <v>6000</v>
      </c>
      <c r="K15" s="2" t="s">
        <v>16</v>
      </c>
      <c r="L15" s="11" t="s">
        <v>10</v>
      </c>
      <c r="M15" s="11" t="s">
        <v>11</v>
      </c>
      <c r="N15" s="11"/>
      <c r="O15" s="11"/>
      <c r="P15" s="15" t="s">
        <v>95</v>
      </c>
    </row>
    <row r="16" spans="3:18" ht="25.5" x14ac:dyDescent="0.25">
      <c r="C16" s="11">
        <v>13</v>
      </c>
      <c r="D16" s="2" t="s">
        <v>98</v>
      </c>
      <c r="E16" s="12" t="s">
        <v>69</v>
      </c>
      <c r="F16" s="2" t="s">
        <v>102</v>
      </c>
      <c r="G16" s="13" t="s">
        <v>14</v>
      </c>
      <c r="H16" s="14">
        <v>3</v>
      </c>
      <c r="I16" s="17">
        <v>2500</v>
      </c>
      <c r="J16" s="16">
        <f t="shared" si="0"/>
        <v>7500</v>
      </c>
      <c r="K16" s="2" t="s">
        <v>16</v>
      </c>
      <c r="L16" s="11" t="s">
        <v>10</v>
      </c>
      <c r="M16" s="11" t="s">
        <v>11</v>
      </c>
      <c r="N16" s="11"/>
      <c r="O16" s="11"/>
      <c r="P16" s="15" t="s">
        <v>95</v>
      </c>
    </row>
    <row r="17" spans="3:16" ht="25.5" x14ac:dyDescent="0.25">
      <c r="C17" s="11">
        <v>14</v>
      </c>
      <c r="D17" s="2" t="s">
        <v>99</v>
      </c>
      <c r="E17" s="12" t="s">
        <v>70</v>
      </c>
      <c r="F17" s="2" t="s">
        <v>102</v>
      </c>
      <c r="G17" s="13" t="s">
        <v>14</v>
      </c>
      <c r="H17" s="14">
        <v>3</v>
      </c>
      <c r="I17" s="17">
        <v>3200</v>
      </c>
      <c r="J17" s="16">
        <f t="shared" si="0"/>
        <v>9600</v>
      </c>
      <c r="K17" s="2" t="s">
        <v>16</v>
      </c>
      <c r="L17" s="11" t="s">
        <v>10</v>
      </c>
      <c r="M17" s="11" t="s">
        <v>11</v>
      </c>
      <c r="N17" s="11"/>
      <c r="O17" s="11"/>
      <c r="P17" s="15" t="s">
        <v>95</v>
      </c>
    </row>
    <row r="18" spans="3:16" ht="25.5" x14ac:dyDescent="0.25">
      <c r="C18" s="11">
        <v>15</v>
      </c>
      <c r="D18" s="2" t="s">
        <v>100</v>
      </c>
      <c r="E18" s="12" t="s">
        <v>71</v>
      </c>
      <c r="F18" s="2" t="s">
        <v>102</v>
      </c>
      <c r="G18" s="13" t="s">
        <v>14</v>
      </c>
      <c r="H18" s="14">
        <v>5</v>
      </c>
      <c r="I18" s="17">
        <v>1200</v>
      </c>
      <c r="J18" s="16">
        <f t="shared" si="0"/>
        <v>6000</v>
      </c>
      <c r="K18" s="2" t="s">
        <v>16</v>
      </c>
      <c r="L18" s="11" t="s">
        <v>10</v>
      </c>
      <c r="M18" s="11" t="s">
        <v>11</v>
      </c>
      <c r="N18" s="11"/>
      <c r="O18" s="11"/>
      <c r="P18" s="15" t="s">
        <v>95</v>
      </c>
    </row>
    <row r="19" spans="3:16" ht="25.5" x14ac:dyDescent="0.25">
      <c r="C19" s="11">
        <v>16</v>
      </c>
      <c r="D19" s="2" t="s">
        <v>72</v>
      </c>
      <c r="E19" s="12" t="s">
        <v>73</v>
      </c>
      <c r="F19" s="2" t="s">
        <v>102</v>
      </c>
      <c r="G19" s="13" t="s">
        <v>14</v>
      </c>
      <c r="H19" s="14">
        <v>3</v>
      </c>
      <c r="I19" s="17">
        <v>1500</v>
      </c>
      <c r="J19" s="16">
        <f t="shared" si="0"/>
        <v>4500</v>
      </c>
      <c r="K19" s="2" t="s">
        <v>16</v>
      </c>
      <c r="L19" s="11" t="s">
        <v>10</v>
      </c>
      <c r="M19" s="11" t="s">
        <v>11</v>
      </c>
      <c r="N19" s="11"/>
      <c r="O19" s="11"/>
      <c r="P19" s="15" t="s">
        <v>95</v>
      </c>
    </row>
    <row r="20" spans="3:16" ht="25.5" x14ac:dyDescent="0.25">
      <c r="C20" s="11">
        <v>17</v>
      </c>
      <c r="D20" s="2" t="s">
        <v>101</v>
      </c>
      <c r="E20" s="12" t="s">
        <v>74</v>
      </c>
      <c r="F20" s="2" t="s">
        <v>102</v>
      </c>
      <c r="G20" s="13" t="s">
        <v>15</v>
      </c>
      <c r="H20" s="14">
        <v>30</v>
      </c>
      <c r="I20" s="17">
        <v>2000</v>
      </c>
      <c r="J20" s="16">
        <f t="shared" si="0"/>
        <v>60000</v>
      </c>
      <c r="K20" s="2" t="s">
        <v>16</v>
      </c>
      <c r="L20" s="11" t="s">
        <v>10</v>
      </c>
      <c r="M20" s="11" t="s">
        <v>11</v>
      </c>
      <c r="N20" s="11"/>
      <c r="O20" s="11"/>
      <c r="P20" s="15" t="s">
        <v>95</v>
      </c>
    </row>
    <row r="21" spans="3:16" ht="25.5" x14ac:dyDescent="0.25">
      <c r="C21" s="11">
        <v>18</v>
      </c>
      <c r="D21" s="2" t="s">
        <v>75</v>
      </c>
      <c r="E21" s="12" t="s">
        <v>76</v>
      </c>
      <c r="F21" s="2" t="s">
        <v>102</v>
      </c>
      <c r="G21" s="13" t="s">
        <v>15</v>
      </c>
      <c r="H21" s="14">
        <v>10</v>
      </c>
      <c r="I21" s="17">
        <v>8577</v>
      </c>
      <c r="J21" s="16">
        <f t="shared" si="0"/>
        <v>85770</v>
      </c>
      <c r="K21" s="2" t="s">
        <v>16</v>
      </c>
      <c r="L21" s="11" t="s">
        <v>10</v>
      </c>
      <c r="M21" s="11" t="s">
        <v>11</v>
      </c>
      <c r="N21" s="11"/>
      <c r="O21" s="11"/>
      <c r="P21" s="15" t="s">
        <v>95</v>
      </c>
    </row>
    <row r="22" spans="3:16" ht="25.5" x14ac:dyDescent="0.25">
      <c r="C22" s="11">
        <v>19</v>
      </c>
      <c r="D22" s="2" t="s">
        <v>34</v>
      </c>
      <c r="E22" s="12" t="s">
        <v>77</v>
      </c>
      <c r="F22" s="2" t="s">
        <v>102</v>
      </c>
      <c r="G22" s="13" t="s">
        <v>15</v>
      </c>
      <c r="H22" s="14">
        <v>30</v>
      </c>
      <c r="I22" s="17">
        <v>1125</v>
      </c>
      <c r="J22" s="16">
        <f t="shared" si="0"/>
        <v>33750</v>
      </c>
      <c r="K22" s="2" t="s">
        <v>16</v>
      </c>
      <c r="L22" s="11" t="s">
        <v>10</v>
      </c>
      <c r="M22" s="11" t="s">
        <v>11</v>
      </c>
      <c r="N22" s="11"/>
      <c r="O22" s="11"/>
      <c r="P22" s="15" t="s">
        <v>95</v>
      </c>
    </row>
    <row r="23" spans="3:16" ht="25.5" x14ac:dyDescent="0.25">
      <c r="C23" s="11">
        <v>20</v>
      </c>
      <c r="D23" s="2" t="s">
        <v>34</v>
      </c>
      <c r="E23" s="12" t="s">
        <v>78</v>
      </c>
      <c r="F23" s="2" t="s">
        <v>102</v>
      </c>
      <c r="G23" s="13" t="s">
        <v>15</v>
      </c>
      <c r="H23" s="14">
        <v>20</v>
      </c>
      <c r="I23" s="17">
        <v>1333</v>
      </c>
      <c r="J23" s="16">
        <f t="shared" si="0"/>
        <v>26660</v>
      </c>
      <c r="K23" s="2" t="s">
        <v>16</v>
      </c>
      <c r="L23" s="11" t="s">
        <v>10</v>
      </c>
      <c r="M23" s="11" t="s">
        <v>11</v>
      </c>
      <c r="N23" s="11"/>
      <c r="O23" s="11"/>
      <c r="P23" s="15" t="s">
        <v>95</v>
      </c>
    </row>
    <row r="24" spans="3:16" ht="38.25" x14ac:dyDescent="0.25">
      <c r="C24" s="11">
        <v>21</v>
      </c>
      <c r="D24" s="2" t="s">
        <v>79</v>
      </c>
      <c r="E24" s="12" t="s">
        <v>79</v>
      </c>
      <c r="F24" s="2" t="s">
        <v>102</v>
      </c>
      <c r="G24" s="13" t="s">
        <v>103</v>
      </c>
      <c r="H24" s="14">
        <v>20</v>
      </c>
      <c r="I24" s="17">
        <v>1900</v>
      </c>
      <c r="J24" s="16">
        <f t="shared" si="0"/>
        <v>38000</v>
      </c>
      <c r="K24" s="2" t="s">
        <v>16</v>
      </c>
      <c r="L24" s="11" t="s">
        <v>10</v>
      </c>
      <c r="M24" s="11" t="s">
        <v>11</v>
      </c>
      <c r="N24" s="11"/>
      <c r="O24" s="11"/>
      <c r="P24" s="15" t="s">
        <v>95</v>
      </c>
    </row>
    <row r="25" spans="3:16" ht="25.5" x14ac:dyDescent="0.25">
      <c r="C25" s="11">
        <v>22</v>
      </c>
      <c r="D25" s="2" t="s">
        <v>104</v>
      </c>
      <c r="E25" s="12" t="s">
        <v>80</v>
      </c>
      <c r="F25" s="2" t="s">
        <v>102</v>
      </c>
      <c r="G25" s="13" t="s">
        <v>15</v>
      </c>
      <c r="H25" s="14">
        <v>5</v>
      </c>
      <c r="I25" s="17">
        <v>300</v>
      </c>
      <c r="J25" s="16">
        <f t="shared" si="0"/>
        <v>1500</v>
      </c>
      <c r="K25" s="2" t="s">
        <v>16</v>
      </c>
      <c r="L25" s="11" t="s">
        <v>10</v>
      </c>
      <c r="M25" s="11" t="s">
        <v>11</v>
      </c>
      <c r="N25" s="11"/>
      <c r="O25" s="11"/>
      <c r="P25" s="15" t="s">
        <v>95</v>
      </c>
    </row>
    <row r="26" spans="3:16" ht="25.5" x14ac:dyDescent="0.25">
      <c r="C26" s="11">
        <v>23</v>
      </c>
      <c r="D26" s="2" t="s">
        <v>104</v>
      </c>
      <c r="E26" s="12" t="s">
        <v>81</v>
      </c>
      <c r="F26" s="2" t="s">
        <v>102</v>
      </c>
      <c r="G26" s="13" t="s">
        <v>15</v>
      </c>
      <c r="H26" s="14">
        <v>5</v>
      </c>
      <c r="I26" s="17">
        <v>275</v>
      </c>
      <c r="J26" s="16">
        <f t="shared" si="0"/>
        <v>1375</v>
      </c>
      <c r="K26" s="2" t="s">
        <v>16</v>
      </c>
      <c r="L26" s="11" t="s">
        <v>10</v>
      </c>
      <c r="M26" s="11" t="s">
        <v>11</v>
      </c>
      <c r="N26" s="11"/>
      <c r="O26" s="11"/>
      <c r="P26" s="15" t="s">
        <v>95</v>
      </c>
    </row>
    <row r="27" spans="3:16" ht="38.25" x14ac:dyDescent="0.25">
      <c r="C27" s="11">
        <v>24</v>
      </c>
      <c r="D27" s="2" t="s">
        <v>82</v>
      </c>
      <c r="E27" s="12" t="s">
        <v>83</v>
      </c>
      <c r="F27" s="2" t="s">
        <v>102</v>
      </c>
      <c r="G27" s="13" t="s">
        <v>15</v>
      </c>
      <c r="H27" s="14">
        <v>10</v>
      </c>
      <c r="I27" s="17">
        <v>510</v>
      </c>
      <c r="J27" s="16">
        <f t="shared" si="0"/>
        <v>5100</v>
      </c>
      <c r="K27" s="2" t="s">
        <v>16</v>
      </c>
      <c r="L27" s="11" t="s">
        <v>10</v>
      </c>
      <c r="M27" s="11" t="s">
        <v>11</v>
      </c>
      <c r="N27" s="11"/>
      <c r="O27" s="11"/>
      <c r="P27" s="15" t="s">
        <v>95</v>
      </c>
    </row>
    <row r="28" spans="3:16" ht="25.5" x14ac:dyDescent="0.25">
      <c r="C28" s="11">
        <v>25</v>
      </c>
      <c r="D28" s="2" t="s">
        <v>84</v>
      </c>
      <c r="E28" s="12" t="s">
        <v>94</v>
      </c>
      <c r="F28" s="2" t="s">
        <v>102</v>
      </c>
      <c r="G28" s="13" t="s">
        <v>15</v>
      </c>
      <c r="H28" s="14">
        <v>50</v>
      </c>
      <c r="I28" s="17">
        <v>200</v>
      </c>
      <c r="J28" s="16">
        <f t="shared" si="0"/>
        <v>10000</v>
      </c>
      <c r="K28" s="2" t="s">
        <v>16</v>
      </c>
      <c r="L28" s="11" t="s">
        <v>10</v>
      </c>
      <c r="M28" s="11" t="s">
        <v>11</v>
      </c>
      <c r="N28" s="11"/>
      <c r="O28" s="11"/>
      <c r="P28" s="15" t="s">
        <v>95</v>
      </c>
    </row>
    <row r="29" spans="3:16" ht="25.5" x14ac:dyDescent="0.25">
      <c r="C29" s="11">
        <v>26</v>
      </c>
      <c r="D29" s="2" t="s">
        <v>104</v>
      </c>
      <c r="E29" s="12" t="s">
        <v>85</v>
      </c>
      <c r="F29" s="2" t="s">
        <v>102</v>
      </c>
      <c r="G29" s="13" t="s">
        <v>15</v>
      </c>
      <c r="H29" s="14">
        <v>4</v>
      </c>
      <c r="I29" s="17">
        <v>4700</v>
      </c>
      <c r="J29" s="16">
        <f t="shared" si="0"/>
        <v>18800</v>
      </c>
      <c r="K29" s="2" t="s">
        <v>16</v>
      </c>
      <c r="L29" s="11" t="s">
        <v>10</v>
      </c>
      <c r="M29" s="11" t="s">
        <v>11</v>
      </c>
      <c r="N29" s="11"/>
      <c r="O29" s="11"/>
      <c r="P29" s="15" t="s">
        <v>95</v>
      </c>
    </row>
    <row r="30" spans="3:16" ht="38.25" x14ac:dyDescent="0.25">
      <c r="C30" s="11">
        <v>27</v>
      </c>
      <c r="D30" s="2" t="s">
        <v>86</v>
      </c>
      <c r="E30" s="12" t="s">
        <v>87</v>
      </c>
      <c r="F30" s="2" t="s">
        <v>102</v>
      </c>
      <c r="G30" s="13" t="s">
        <v>15</v>
      </c>
      <c r="H30" s="14">
        <v>40</v>
      </c>
      <c r="I30" s="17">
        <v>4200</v>
      </c>
      <c r="J30" s="16">
        <f t="shared" si="0"/>
        <v>168000</v>
      </c>
      <c r="K30" s="2" t="s">
        <v>16</v>
      </c>
      <c r="L30" s="11" t="s">
        <v>10</v>
      </c>
      <c r="M30" s="11" t="s">
        <v>11</v>
      </c>
      <c r="N30" s="11"/>
      <c r="O30" s="11"/>
      <c r="P30" s="15" t="s">
        <v>95</v>
      </c>
    </row>
    <row r="31" spans="3:16" ht="25.5" x14ac:dyDescent="0.25">
      <c r="C31" s="11">
        <v>28</v>
      </c>
      <c r="D31" s="2" t="s">
        <v>88</v>
      </c>
      <c r="E31" s="12" t="s">
        <v>89</v>
      </c>
      <c r="F31" s="2" t="s">
        <v>102</v>
      </c>
      <c r="G31" s="13" t="s">
        <v>15</v>
      </c>
      <c r="H31" s="14">
        <v>20</v>
      </c>
      <c r="I31" s="17">
        <v>3550</v>
      </c>
      <c r="J31" s="16">
        <f t="shared" si="0"/>
        <v>71000</v>
      </c>
      <c r="K31" s="2" t="s">
        <v>16</v>
      </c>
      <c r="L31" s="11" t="s">
        <v>10</v>
      </c>
      <c r="M31" s="11" t="s">
        <v>11</v>
      </c>
      <c r="N31" s="11"/>
      <c r="O31" s="11"/>
      <c r="P31" s="15" t="s">
        <v>95</v>
      </c>
    </row>
    <row r="32" spans="3:16" ht="25.5" x14ac:dyDescent="0.25">
      <c r="C32" s="11">
        <v>29</v>
      </c>
      <c r="D32" s="2" t="s">
        <v>90</v>
      </c>
      <c r="E32" s="12" t="s">
        <v>91</v>
      </c>
      <c r="F32" s="2" t="s">
        <v>102</v>
      </c>
      <c r="G32" s="13" t="s">
        <v>15</v>
      </c>
      <c r="H32" s="14">
        <v>10</v>
      </c>
      <c r="I32" s="17">
        <v>1550</v>
      </c>
      <c r="J32" s="16">
        <f t="shared" si="0"/>
        <v>15500</v>
      </c>
      <c r="K32" s="2" t="s">
        <v>16</v>
      </c>
      <c r="L32" s="11" t="s">
        <v>10</v>
      </c>
      <c r="M32" s="11" t="s">
        <v>11</v>
      </c>
      <c r="N32" s="11"/>
      <c r="O32" s="11"/>
      <c r="P32" s="15" t="s">
        <v>95</v>
      </c>
    </row>
    <row r="33" spans="3:16" ht="38.25" x14ac:dyDescent="0.25">
      <c r="C33" s="11">
        <v>30</v>
      </c>
      <c r="D33" s="2" t="s">
        <v>92</v>
      </c>
      <c r="E33" s="12" t="s">
        <v>93</v>
      </c>
      <c r="F33" s="2" t="s">
        <v>102</v>
      </c>
      <c r="G33" s="13" t="s">
        <v>15</v>
      </c>
      <c r="H33" s="14">
        <v>5</v>
      </c>
      <c r="I33" s="17">
        <v>15000</v>
      </c>
      <c r="J33" s="16">
        <f t="shared" si="0"/>
        <v>75000</v>
      </c>
      <c r="K33" s="2" t="s">
        <v>16</v>
      </c>
      <c r="L33" s="11" t="s">
        <v>10</v>
      </c>
      <c r="M33" s="11" t="s">
        <v>11</v>
      </c>
      <c r="N33" s="11"/>
      <c r="O33" s="11"/>
      <c r="P33" s="15" t="s">
        <v>95</v>
      </c>
    </row>
    <row r="34" spans="3:16" ht="51" x14ac:dyDescent="0.25">
      <c r="C34" s="11">
        <v>31</v>
      </c>
      <c r="D34" s="2" t="s">
        <v>105</v>
      </c>
      <c r="E34" s="12" t="s">
        <v>106</v>
      </c>
      <c r="F34" s="2" t="s">
        <v>29</v>
      </c>
      <c r="G34" s="13" t="s">
        <v>15</v>
      </c>
      <c r="H34" s="14">
        <v>1</v>
      </c>
      <c r="I34" s="17">
        <v>1147679</v>
      </c>
      <c r="J34" s="16">
        <f t="shared" si="0"/>
        <v>1147679</v>
      </c>
      <c r="K34" s="2" t="s">
        <v>16</v>
      </c>
      <c r="L34" s="11" t="s">
        <v>10</v>
      </c>
      <c r="M34" s="11" t="s">
        <v>11</v>
      </c>
      <c r="N34" s="11"/>
      <c r="O34" s="11"/>
      <c r="P34" s="15" t="s">
        <v>95</v>
      </c>
    </row>
    <row r="35" spans="3:16" ht="25.5" x14ac:dyDescent="0.25">
      <c r="C35" s="11">
        <v>32</v>
      </c>
      <c r="D35" s="2" t="s">
        <v>107</v>
      </c>
      <c r="E35" s="12" t="s">
        <v>108</v>
      </c>
      <c r="F35" s="2" t="s">
        <v>28</v>
      </c>
      <c r="G35" s="13" t="s">
        <v>19</v>
      </c>
      <c r="H35" s="14">
        <v>1</v>
      </c>
      <c r="I35" s="17">
        <v>784630</v>
      </c>
      <c r="J35" s="16">
        <f t="shared" si="0"/>
        <v>784630</v>
      </c>
      <c r="K35" s="2" t="s">
        <v>16</v>
      </c>
      <c r="L35" s="11" t="s">
        <v>10</v>
      </c>
      <c r="M35" s="11" t="s">
        <v>11</v>
      </c>
      <c r="N35" s="11"/>
      <c r="O35" s="11"/>
      <c r="P35" s="15" t="s">
        <v>115</v>
      </c>
    </row>
    <row r="36" spans="3:16" ht="25.5" x14ac:dyDescent="0.25">
      <c r="C36" s="11">
        <v>33</v>
      </c>
      <c r="D36" s="2" t="s">
        <v>107</v>
      </c>
      <c r="E36" s="12" t="s">
        <v>108</v>
      </c>
      <c r="F36" s="2" t="s">
        <v>39</v>
      </c>
      <c r="G36" s="13" t="s">
        <v>19</v>
      </c>
      <c r="H36" s="14">
        <v>1</v>
      </c>
      <c r="I36" s="17">
        <v>784630</v>
      </c>
      <c r="J36" s="16">
        <f t="shared" si="0"/>
        <v>784630</v>
      </c>
      <c r="K36" s="2" t="s">
        <v>16</v>
      </c>
      <c r="L36" s="11" t="s">
        <v>10</v>
      </c>
      <c r="M36" s="11" t="s">
        <v>11</v>
      </c>
      <c r="N36" s="11"/>
      <c r="O36" s="11"/>
      <c r="P36" s="15" t="s">
        <v>115</v>
      </c>
    </row>
    <row r="37" spans="3:16" ht="38.25" x14ac:dyDescent="0.25">
      <c r="C37" s="11">
        <v>34</v>
      </c>
      <c r="D37" s="2" t="s">
        <v>109</v>
      </c>
      <c r="E37" s="12" t="s">
        <v>110</v>
      </c>
      <c r="F37" s="2" t="s">
        <v>18</v>
      </c>
      <c r="G37" s="13" t="s">
        <v>32</v>
      </c>
      <c r="H37" s="14">
        <v>1</v>
      </c>
      <c r="I37" s="17">
        <v>841077</v>
      </c>
      <c r="J37" s="16">
        <f t="shared" si="0"/>
        <v>841077</v>
      </c>
      <c r="K37" s="2" t="s">
        <v>16</v>
      </c>
      <c r="L37" s="11" t="s">
        <v>10</v>
      </c>
      <c r="M37" s="11" t="s">
        <v>11</v>
      </c>
      <c r="N37" s="11"/>
      <c r="O37" s="11"/>
      <c r="P37" s="15" t="s">
        <v>115</v>
      </c>
    </row>
    <row r="38" spans="3:16" ht="25.5" x14ac:dyDescent="0.25">
      <c r="C38" s="11">
        <v>35</v>
      </c>
      <c r="D38" s="2" t="s">
        <v>34</v>
      </c>
      <c r="E38" s="12" t="s">
        <v>111</v>
      </c>
      <c r="F38" s="2" t="s">
        <v>29</v>
      </c>
      <c r="G38" s="13" t="s">
        <v>32</v>
      </c>
      <c r="H38" s="14">
        <v>1</v>
      </c>
      <c r="I38" s="17">
        <v>570415</v>
      </c>
      <c r="J38" s="16">
        <f t="shared" si="0"/>
        <v>570415</v>
      </c>
      <c r="K38" s="2" t="s">
        <v>16</v>
      </c>
      <c r="L38" s="11" t="s">
        <v>10</v>
      </c>
      <c r="M38" s="11" t="s">
        <v>11</v>
      </c>
      <c r="N38" s="11"/>
      <c r="O38" s="11"/>
      <c r="P38" s="15" t="s">
        <v>115</v>
      </c>
    </row>
    <row r="39" spans="3:16" ht="25.5" x14ac:dyDescent="0.25">
      <c r="C39" s="11">
        <v>36</v>
      </c>
      <c r="D39" s="2" t="s">
        <v>34</v>
      </c>
      <c r="E39" s="12" t="s">
        <v>112</v>
      </c>
      <c r="F39" s="2" t="s">
        <v>31</v>
      </c>
      <c r="G39" s="13" t="s">
        <v>32</v>
      </c>
      <c r="H39" s="14">
        <v>1</v>
      </c>
      <c r="I39" s="17">
        <v>427811</v>
      </c>
      <c r="J39" s="16">
        <f t="shared" si="0"/>
        <v>427811</v>
      </c>
      <c r="K39" s="2" t="s">
        <v>16</v>
      </c>
      <c r="L39" s="11" t="s">
        <v>10</v>
      </c>
      <c r="M39" s="11" t="s">
        <v>11</v>
      </c>
      <c r="N39" s="11"/>
      <c r="O39" s="11"/>
      <c r="P39" s="15" t="s">
        <v>115</v>
      </c>
    </row>
    <row r="40" spans="3:16" ht="25.5" x14ac:dyDescent="0.25">
      <c r="C40" s="11">
        <v>37</v>
      </c>
      <c r="D40" s="2" t="s">
        <v>34</v>
      </c>
      <c r="E40" s="12" t="s">
        <v>113</v>
      </c>
      <c r="F40" s="2" t="s">
        <v>39</v>
      </c>
      <c r="G40" s="13" t="s">
        <v>32</v>
      </c>
      <c r="H40" s="14">
        <v>1</v>
      </c>
      <c r="I40" s="17">
        <v>427811</v>
      </c>
      <c r="J40" s="16">
        <f t="shared" si="0"/>
        <v>427811</v>
      </c>
      <c r="K40" s="2" t="s">
        <v>16</v>
      </c>
      <c r="L40" s="11" t="s">
        <v>10</v>
      </c>
      <c r="M40" s="11" t="s">
        <v>11</v>
      </c>
      <c r="N40" s="11"/>
      <c r="O40" s="11"/>
      <c r="P40" s="15" t="s">
        <v>115</v>
      </c>
    </row>
    <row r="41" spans="3:16" ht="25.5" x14ac:dyDescent="0.25">
      <c r="C41" s="11">
        <v>38</v>
      </c>
      <c r="D41" s="2" t="s">
        <v>107</v>
      </c>
      <c r="E41" s="12" t="s">
        <v>114</v>
      </c>
      <c r="F41" s="2" t="s">
        <v>31</v>
      </c>
      <c r="G41" s="13" t="s">
        <v>19</v>
      </c>
      <c r="H41" s="14">
        <v>1</v>
      </c>
      <c r="I41" s="17">
        <v>1729200</v>
      </c>
      <c r="J41" s="16">
        <f t="shared" si="0"/>
        <v>1729200</v>
      </c>
      <c r="K41" s="2" t="s">
        <v>16</v>
      </c>
      <c r="L41" s="11" t="s">
        <v>10</v>
      </c>
      <c r="M41" s="11" t="s">
        <v>11</v>
      </c>
      <c r="N41" s="11"/>
      <c r="O41" s="11"/>
      <c r="P41" s="15" t="s">
        <v>115</v>
      </c>
    </row>
    <row r="42" spans="3:16" ht="25.5" x14ac:dyDescent="0.25">
      <c r="C42" s="11">
        <v>39</v>
      </c>
      <c r="D42" s="2" t="s">
        <v>116</v>
      </c>
      <c r="E42" s="12" t="s">
        <v>117</v>
      </c>
      <c r="F42" s="2" t="s">
        <v>18</v>
      </c>
      <c r="G42" s="13" t="s">
        <v>120</v>
      </c>
      <c r="H42" s="14">
        <v>4</v>
      </c>
      <c r="I42" s="17">
        <v>16700</v>
      </c>
      <c r="J42" s="16">
        <f t="shared" si="0"/>
        <v>66800</v>
      </c>
      <c r="K42" s="2" t="s">
        <v>16</v>
      </c>
      <c r="L42" s="11" t="s">
        <v>10</v>
      </c>
      <c r="M42" s="11" t="s">
        <v>11</v>
      </c>
      <c r="N42" s="11"/>
      <c r="O42" s="11"/>
      <c r="P42" s="15" t="s">
        <v>132</v>
      </c>
    </row>
    <row r="43" spans="3:16" ht="25.5" x14ac:dyDescent="0.25">
      <c r="C43" s="11">
        <v>40</v>
      </c>
      <c r="D43" s="2" t="s">
        <v>118</v>
      </c>
      <c r="E43" s="12" t="s">
        <v>119</v>
      </c>
      <c r="F43" s="2" t="s">
        <v>121</v>
      </c>
      <c r="G43" s="13" t="s">
        <v>57</v>
      </c>
      <c r="H43" s="14">
        <v>1</v>
      </c>
      <c r="I43" s="17">
        <v>300000</v>
      </c>
      <c r="J43" s="16">
        <f t="shared" si="0"/>
        <v>300000</v>
      </c>
      <c r="K43" s="2" t="s">
        <v>16</v>
      </c>
      <c r="L43" s="11" t="s">
        <v>10</v>
      </c>
      <c r="M43" s="11" t="s">
        <v>11</v>
      </c>
      <c r="N43" s="11"/>
      <c r="O43" s="11"/>
      <c r="P43" s="15" t="s">
        <v>132</v>
      </c>
    </row>
    <row r="44" spans="3:16" ht="109.5" customHeight="1" x14ac:dyDescent="0.25">
      <c r="C44" s="11">
        <v>41</v>
      </c>
      <c r="D44" s="2" t="s">
        <v>122</v>
      </c>
      <c r="E44" s="12" t="s">
        <v>123</v>
      </c>
      <c r="F44" s="2" t="s">
        <v>124</v>
      </c>
      <c r="G44" s="13" t="s">
        <v>125</v>
      </c>
      <c r="H44" s="14">
        <v>32</v>
      </c>
      <c r="I44" s="17">
        <v>62500</v>
      </c>
      <c r="J44" s="16">
        <f t="shared" si="0"/>
        <v>2000000</v>
      </c>
      <c r="K44" s="2" t="s">
        <v>16</v>
      </c>
      <c r="L44" s="11" t="s">
        <v>10</v>
      </c>
      <c r="M44" s="11" t="s">
        <v>11</v>
      </c>
      <c r="N44" s="11"/>
      <c r="O44" s="11"/>
      <c r="P44" s="15" t="s">
        <v>132</v>
      </c>
    </row>
    <row r="45" spans="3:16" ht="63.75" x14ac:dyDescent="0.25">
      <c r="C45" s="11">
        <v>42</v>
      </c>
      <c r="D45" s="2" t="s">
        <v>126</v>
      </c>
      <c r="E45" s="12" t="s">
        <v>127</v>
      </c>
      <c r="F45" s="2" t="s">
        <v>128</v>
      </c>
      <c r="G45" s="13" t="s">
        <v>129</v>
      </c>
      <c r="H45" s="14">
        <v>2</v>
      </c>
      <c r="I45" s="17">
        <v>400000</v>
      </c>
      <c r="J45" s="16">
        <f t="shared" si="0"/>
        <v>800000</v>
      </c>
      <c r="K45" s="2" t="s">
        <v>16</v>
      </c>
      <c r="L45" s="11" t="s">
        <v>35</v>
      </c>
      <c r="M45" s="11" t="s">
        <v>11</v>
      </c>
      <c r="N45" s="11"/>
      <c r="O45" s="11"/>
      <c r="P45" s="15" t="s">
        <v>132</v>
      </c>
    </row>
    <row r="46" spans="3:16" ht="51" x14ac:dyDescent="0.25">
      <c r="C46" s="11">
        <v>43</v>
      </c>
      <c r="D46" s="2" t="s">
        <v>130</v>
      </c>
      <c r="E46" s="12" t="s">
        <v>131</v>
      </c>
      <c r="F46" s="2" t="s">
        <v>128</v>
      </c>
      <c r="G46" s="13" t="s">
        <v>129</v>
      </c>
      <c r="H46" s="14">
        <v>2</v>
      </c>
      <c r="I46" s="17">
        <v>2000000</v>
      </c>
      <c r="J46" s="16">
        <f t="shared" si="0"/>
        <v>4000000</v>
      </c>
      <c r="K46" s="2" t="s">
        <v>16</v>
      </c>
      <c r="L46" s="11" t="s">
        <v>36</v>
      </c>
      <c r="M46" s="11" t="s">
        <v>11</v>
      </c>
      <c r="N46" s="11"/>
      <c r="O46" s="11"/>
      <c r="P46" s="15" t="s">
        <v>132</v>
      </c>
    </row>
    <row r="47" spans="3:16" ht="25.5" x14ac:dyDescent="0.25">
      <c r="C47" s="11">
        <v>44</v>
      </c>
      <c r="D47" s="2" t="s">
        <v>133</v>
      </c>
      <c r="E47" s="12" t="s">
        <v>134</v>
      </c>
      <c r="F47" s="2" t="s">
        <v>135</v>
      </c>
      <c r="G47" s="13" t="s">
        <v>15</v>
      </c>
      <c r="H47" s="14">
        <v>1.5</v>
      </c>
      <c r="I47" s="17">
        <v>138240</v>
      </c>
      <c r="J47" s="16">
        <f t="shared" si="0"/>
        <v>207360</v>
      </c>
      <c r="K47" s="2" t="s">
        <v>16</v>
      </c>
      <c r="L47" s="11" t="s">
        <v>37</v>
      </c>
      <c r="M47" s="11" t="s">
        <v>11</v>
      </c>
      <c r="N47" s="11"/>
      <c r="O47" s="11"/>
      <c r="P47" s="15" t="s">
        <v>138</v>
      </c>
    </row>
    <row r="48" spans="3:16" ht="25.5" x14ac:dyDescent="0.25">
      <c r="C48" s="11">
        <v>45</v>
      </c>
      <c r="D48" s="2" t="s">
        <v>136</v>
      </c>
      <c r="E48" s="12" t="s">
        <v>137</v>
      </c>
      <c r="F48" s="2" t="s">
        <v>23</v>
      </c>
      <c r="G48" s="13" t="s">
        <v>58</v>
      </c>
      <c r="H48" s="14">
        <v>1</v>
      </c>
      <c r="I48" s="17">
        <v>280838</v>
      </c>
      <c r="J48" s="16">
        <f t="shared" si="0"/>
        <v>280838</v>
      </c>
      <c r="K48" s="2" t="s">
        <v>16</v>
      </c>
      <c r="L48" s="11" t="s">
        <v>38</v>
      </c>
      <c r="M48" s="11" t="s">
        <v>11</v>
      </c>
      <c r="N48" s="11"/>
      <c r="O48" s="11"/>
      <c r="P48" s="15" t="s">
        <v>138</v>
      </c>
    </row>
    <row r="49" spans="3:16" ht="127.5" x14ac:dyDescent="0.25">
      <c r="C49" s="11">
        <v>46</v>
      </c>
      <c r="D49" s="2" t="s">
        <v>122</v>
      </c>
      <c r="E49" s="12" t="s">
        <v>123</v>
      </c>
      <c r="F49" s="2" t="s">
        <v>128</v>
      </c>
      <c r="G49" s="13" t="s">
        <v>125</v>
      </c>
      <c r="H49" s="14">
        <v>30</v>
      </c>
      <c r="I49" s="17">
        <v>62500</v>
      </c>
      <c r="J49" s="16">
        <f t="shared" si="0"/>
        <v>1875000</v>
      </c>
      <c r="K49" s="2" t="s">
        <v>16</v>
      </c>
      <c r="L49" s="11" t="s">
        <v>38</v>
      </c>
      <c r="M49" s="11" t="s">
        <v>11</v>
      </c>
      <c r="N49" s="11"/>
      <c r="O49" s="11"/>
      <c r="P49" s="15" t="s">
        <v>138</v>
      </c>
    </row>
    <row r="50" spans="3:16" ht="63.75" x14ac:dyDescent="0.25">
      <c r="C50" s="11">
        <v>47</v>
      </c>
      <c r="D50" s="2" t="s">
        <v>126</v>
      </c>
      <c r="E50" s="12" t="s">
        <v>127</v>
      </c>
      <c r="F50" s="2" t="s">
        <v>124</v>
      </c>
      <c r="G50" s="13" t="s">
        <v>129</v>
      </c>
      <c r="H50" s="14">
        <v>2</v>
      </c>
      <c r="I50" s="17">
        <v>400000</v>
      </c>
      <c r="J50" s="16">
        <f t="shared" si="0"/>
        <v>800000</v>
      </c>
      <c r="K50" s="2" t="s">
        <v>16</v>
      </c>
      <c r="L50" s="11" t="s">
        <v>38</v>
      </c>
      <c r="M50" s="11" t="s">
        <v>11</v>
      </c>
      <c r="N50" s="11"/>
      <c r="O50" s="11"/>
      <c r="P50" s="15" t="s">
        <v>138</v>
      </c>
    </row>
    <row r="51" spans="3:16" ht="51" x14ac:dyDescent="0.25">
      <c r="C51" s="11">
        <v>48</v>
      </c>
      <c r="D51" s="2" t="s">
        <v>130</v>
      </c>
      <c r="E51" s="12" t="s">
        <v>131</v>
      </c>
      <c r="F51" s="2" t="s">
        <v>124</v>
      </c>
      <c r="G51" s="13" t="s">
        <v>129</v>
      </c>
      <c r="H51" s="14">
        <v>2</v>
      </c>
      <c r="I51" s="17">
        <v>2000000</v>
      </c>
      <c r="J51" s="16">
        <f t="shared" si="0"/>
        <v>4000000</v>
      </c>
      <c r="K51" s="2" t="s">
        <v>16</v>
      </c>
      <c r="L51" s="11" t="s">
        <v>38</v>
      </c>
      <c r="M51" s="11" t="s">
        <v>11</v>
      </c>
      <c r="N51" s="11"/>
      <c r="O51" s="11"/>
      <c r="P51" s="15" t="s">
        <v>138</v>
      </c>
    </row>
    <row r="52" spans="3:16" ht="25.5" x14ac:dyDescent="0.25">
      <c r="C52" s="11">
        <v>49</v>
      </c>
      <c r="D52" s="2" t="s">
        <v>107</v>
      </c>
      <c r="E52" s="12" t="s">
        <v>139</v>
      </c>
      <c r="F52" s="2" t="s">
        <v>144</v>
      </c>
      <c r="G52" s="13" t="s">
        <v>125</v>
      </c>
      <c r="H52" s="14">
        <v>45</v>
      </c>
      <c r="I52" s="17">
        <v>29160</v>
      </c>
      <c r="J52" s="16">
        <f t="shared" si="0"/>
        <v>1312200</v>
      </c>
      <c r="K52" s="2" t="s">
        <v>16</v>
      </c>
      <c r="L52" s="11" t="s">
        <v>38</v>
      </c>
      <c r="M52" s="11" t="s">
        <v>11</v>
      </c>
      <c r="N52" s="11"/>
      <c r="O52" s="11"/>
      <c r="P52" s="15" t="s">
        <v>153</v>
      </c>
    </row>
    <row r="53" spans="3:16" ht="25.5" x14ac:dyDescent="0.25">
      <c r="C53" s="11">
        <v>50</v>
      </c>
      <c r="D53" s="2" t="s">
        <v>107</v>
      </c>
      <c r="E53" s="12" t="s">
        <v>140</v>
      </c>
      <c r="F53" s="2" t="s">
        <v>144</v>
      </c>
      <c r="G53" s="13" t="s">
        <v>125</v>
      </c>
      <c r="H53" s="14">
        <v>45</v>
      </c>
      <c r="I53" s="17">
        <v>15552</v>
      </c>
      <c r="J53" s="16">
        <f t="shared" si="0"/>
        <v>699840</v>
      </c>
      <c r="K53" s="2" t="s">
        <v>16</v>
      </c>
      <c r="L53" s="11" t="s">
        <v>38</v>
      </c>
      <c r="M53" s="11" t="s">
        <v>11</v>
      </c>
      <c r="N53" s="11"/>
      <c r="O53" s="11"/>
      <c r="P53" s="15" t="s">
        <v>153</v>
      </c>
    </row>
    <row r="54" spans="3:16" ht="25.5" x14ac:dyDescent="0.25">
      <c r="C54" s="11">
        <v>51</v>
      </c>
      <c r="D54" s="2" t="s">
        <v>107</v>
      </c>
      <c r="E54" s="12" t="s">
        <v>141</v>
      </c>
      <c r="F54" s="2" t="s">
        <v>144</v>
      </c>
      <c r="G54" s="13" t="s">
        <v>143</v>
      </c>
      <c r="H54" s="14">
        <v>15</v>
      </c>
      <c r="I54" s="17">
        <v>28800</v>
      </c>
      <c r="J54" s="16">
        <f t="shared" si="0"/>
        <v>432000</v>
      </c>
      <c r="K54" s="2" t="s">
        <v>16</v>
      </c>
      <c r="L54" s="11" t="s">
        <v>38</v>
      </c>
      <c r="M54" s="11" t="s">
        <v>11</v>
      </c>
      <c r="N54" s="11"/>
      <c r="O54" s="11"/>
      <c r="P54" s="15" t="s">
        <v>153</v>
      </c>
    </row>
    <row r="55" spans="3:16" ht="25.5" x14ac:dyDescent="0.25">
      <c r="C55" s="11">
        <v>52</v>
      </c>
      <c r="D55" s="2" t="s">
        <v>107</v>
      </c>
      <c r="E55" s="12" t="s">
        <v>142</v>
      </c>
      <c r="F55" s="2" t="s">
        <v>144</v>
      </c>
      <c r="G55" s="13" t="s">
        <v>125</v>
      </c>
      <c r="H55" s="14">
        <v>36</v>
      </c>
      <c r="I55" s="17">
        <f>6500*5</f>
        <v>32500</v>
      </c>
      <c r="J55" s="16">
        <f t="shared" si="0"/>
        <v>1170000</v>
      </c>
      <c r="K55" s="2" t="s">
        <v>16</v>
      </c>
      <c r="L55" s="11" t="s">
        <v>38</v>
      </c>
      <c r="M55" s="11" t="s">
        <v>11</v>
      </c>
      <c r="N55" s="11"/>
      <c r="O55" s="11"/>
      <c r="P55" s="15" t="s">
        <v>153</v>
      </c>
    </row>
    <row r="56" spans="3:16" ht="25.5" x14ac:dyDescent="0.25">
      <c r="C56" s="11">
        <v>53</v>
      </c>
      <c r="D56" s="2" t="s">
        <v>107</v>
      </c>
      <c r="E56" s="12" t="s">
        <v>145</v>
      </c>
      <c r="F56" s="2" t="s">
        <v>62</v>
      </c>
      <c r="G56" s="13" t="s">
        <v>150</v>
      </c>
      <c r="H56" s="14">
        <v>200</v>
      </c>
      <c r="I56" s="17">
        <v>2100</v>
      </c>
      <c r="J56" s="16">
        <f t="shared" si="0"/>
        <v>420000</v>
      </c>
      <c r="K56" s="2" t="s">
        <v>16</v>
      </c>
      <c r="L56" s="11" t="s">
        <v>38</v>
      </c>
      <c r="M56" s="11" t="s">
        <v>11</v>
      </c>
      <c r="N56" s="11"/>
      <c r="O56" s="11"/>
      <c r="P56" s="15" t="s">
        <v>153</v>
      </c>
    </row>
    <row r="57" spans="3:16" ht="25.5" x14ac:dyDescent="0.25">
      <c r="C57" s="11">
        <v>54</v>
      </c>
      <c r="D57" s="2" t="s">
        <v>146</v>
      </c>
      <c r="E57" s="12" t="s">
        <v>147</v>
      </c>
      <c r="F57" s="2" t="s">
        <v>62</v>
      </c>
      <c r="G57" s="13" t="s">
        <v>19</v>
      </c>
      <c r="H57" s="14">
        <v>12</v>
      </c>
      <c r="I57" s="17">
        <v>250000</v>
      </c>
      <c r="J57" s="16">
        <f t="shared" si="0"/>
        <v>3000000</v>
      </c>
      <c r="K57" s="2" t="s">
        <v>16</v>
      </c>
      <c r="L57" s="11" t="s">
        <v>38</v>
      </c>
      <c r="M57" s="11" t="s">
        <v>11</v>
      </c>
      <c r="N57" s="11"/>
      <c r="O57" s="11"/>
      <c r="P57" s="15" t="s">
        <v>153</v>
      </c>
    </row>
    <row r="58" spans="3:16" ht="25.5" x14ac:dyDescent="0.25">
      <c r="C58" s="11">
        <v>55</v>
      </c>
      <c r="D58" s="2" t="s">
        <v>146</v>
      </c>
      <c r="E58" s="12" t="s">
        <v>148</v>
      </c>
      <c r="F58" s="2" t="s">
        <v>62</v>
      </c>
      <c r="G58" s="13" t="s">
        <v>19</v>
      </c>
      <c r="H58" s="14">
        <v>12</v>
      </c>
      <c r="I58" s="17">
        <v>250000</v>
      </c>
      <c r="J58" s="16">
        <f t="shared" si="0"/>
        <v>3000000</v>
      </c>
      <c r="K58" s="2" t="s">
        <v>16</v>
      </c>
      <c r="L58" s="11" t="s">
        <v>38</v>
      </c>
      <c r="M58" s="11" t="s">
        <v>11</v>
      </c>
      <c r="N58" s="11"/>
      <c r="O58" s="11"/>
      <c r="P58" s="15" t="s">
        <v>153</v>
      </c>
    </row>
    <row r="59" spans="3:16" ht="25.5" x14ac:dyDescent="0.25">
      <c r="C59" s="11">
        <v>56</v>
      </c>
      <c r="D59" s="2" t="s">
        <v>146</v>
      </c>
      <c r="E59" s="12" t="s">
        <v>149</v>
      </c>
      <c r="F59" s="2" t="s">
        <v>62</v>
      </c>
      <c r="G59" s="13" t="s">
        <v>19</v>
      </c>
      <c r="H59" s="14">
        <v>12</v>
      </c>
      <c r="I59" s="17">
        <v>425000</v>
      </c>
      <c r="J59" s="16">
        <f t="shared" si="0"/>
        <v>5100000</v>
      </c>
      <c r="K59" s="2" t="s">
        <v>16</v>
      </c>
      <c r="L59" s="11" t="s">
        <v>38</v>
      </c>
      <c r="M59" s="11" t="s">
        <v>11</v>
      </c>
      <c r="N59" s="11"/>
      <c r="O59" s="11"/>
      <c r="P59" s="15" t="s">
        <v>153</v>
      </c>
    </row>
    <row r="60" spans="3:16" ht="25.5" x14ac:dyDescent="0.25">
      <c r="C60" s="11">
        <v>57</v>
      </c>
      <c r="D60" s="2" t="s">
        <v>107</v>
      </c>
      <c r="E60" s="12" t="s">
        <v>154</v>
      </c>
      <c r="F60" s="2" t="s">
        <v>62</v>
      </c>
      <c r="G60" s="13" t="s">
        <v>159</v>
      </c>
      <c r="H60" s="14">
        <v>1</v>
      </c>
      <c r="I60" s="17">
        <v>16450.560000000001</v>
      </c>
      <c r="J60" s="16">
        <f t="shared" si="0"/>
        <v>16450.560000000001</v>
      </c>
      <c r="K60" s="2" t="s">
        <v>16</v>
      </c>
      <c r="L60" s="11" t="s">
        <v>38</v>
      </c>
      <c r="M60" s="11" t="s">
        <v>11</v>
      </c>
      <c r="N60" s="11"/>
      <c r="O60" s="11"/>
      <c r="P60" s="15" t="s">
        <v>153</v>
      </c>
    </row>
    <row r="61" spans="3:16" ht="25.5" x14ac:dyDescent="0.25">
      <c r="C61" s="11">
        <v>58</v>
      </c>
      <c r="D61" s="2" t="s">
        <v>107</v>
      </c>
      <c r="E61" s="12" t="s">
        <v>155</v>
      </c>
      <c r="F61" s="2" t="s">
        <v>62</v>
      </c>
      <c r="G61" s="13" t="s">
        <v>159</v>
      </c>
      <c r="H61" s="14">
        <v>2</v>
      </c>
      <c r="I61" s="17">
        <v>33253.919999999998</v>
      </c>
      <c r="J61" s="16">
        <f t="shared" si="0"/>
        <v>66507.839999999997</v>
      </c>
      <c r="K61" s="2" t="s">
        <v>16</v>
      </c>
      <c r="L61" s="11" t="s">
        <v>38</v>
      </c>
      <c r="M61" s="11" t="s">
        <v>11</v>
      </c>
      <c r="N61" s="11"/>
      <c r="O61" s="11"/>
      <c r="P61" s="15" t="s">
        <v>153</v>
      </c>
    </row>
    <row r="62" spans="3:16" ht="25.5" x14ac:dyDescent="0.25">
      <c r="C62" s="11">
        <v>59</v>
      </c>
      <c r="D62" s="2" t="s">
        <v>107</v>
      </c>
      <c r="E62" s="12" t="s">
        <v>156</v>
      </c>
      <c r="F62" s="2" t="s">
        <v>62</v>
      </c>
      <c r="G62" s="13" t="s">
        <v>129</v>
      </c>
      <c r="H62" s="14">
        <v>6</v>
      </c>
      <c r="I62" s="17">
        <v>40000</v>
      </c>
      <c r="J62" s="16">
        <f t="shared" si="0"/>
        <v>240000</v>
      </c>
      <c r="K62" s="2" t="s">
        <v>16</v>
      </c>
      <c r="L62" s="11" t="s">
        <v>38</v>
      </c>
      <c r="M62" s="11" t="s">
        <v>11</v>
      </c>
      <c r="N62" s="11"/>
      <c r="O62" s="11"/>
      <c r="P62" s="15" t="s">
        <v>153</v>
      </c>
    </row>
    <row r="63" spans="3:16" ht="25.5" x14ac:dyDescent="0.25">
      <c r="C63" s="11">
        <v>60</v>
      </c>
      <c r="D63" s="2" t="s">
        <v>107</v>
      </c>
      <c r="E63" s="12" t="s">
        <v>157</v>
      </c>
      <c r="F63" s="2" t="s">
        <v>62</v>
      </c>
      <c r="G63" s="13" t="s">
        <v>129</v>
      </c>
      <c r="H63" s="14">
        <v>4</v>
      </c>
      <c r="I63" s="17">
        <f>_xlfn.FLOOR.MATH(488.7*441.58)</f>
        <v>215800</v>
      </c>
      <c r="J63" s="16">
        <f t="shared" si="0"/>
        <v>863200</v>
      </c>
      <c r="K63" s="2" t="s">
        <v>16</v>
      </c>
      <c r="L63" s="11" t="s">
        <v>38</v>
      </c>
      <c r="M63" s="11" t="s">
        <v>11</v>
      </c>
      <c r="N63" s="11"/>
      <c r="O63" s="11"/>
      <c r="P63" s="15" t="s">
        <v>153</v>
      </c>
    </row>
    <row r="64" spans="3:16" ht="25.5" x14ac:dyDescent="0.25">
      <c r="C64" s="11">
        <v>61</v>
      </c>
      <c r="D64" s="2" t="s">
        <v>107</v>
      </c>
      <c r="E64" s="12" t="s">
        <v>158</v>
      </c>
      <c r="F64" s="2" t="s">
        <v>62</v>
      </c>
      <c r="G64" s="13" t="s">
        <v>129</v>
      </c>
      <c r="H64" s="14">
        <v>4</v>
      </c>
      <c r="I64" s="17">
        <f>_xlfn.FLOOR.MATH(489.39*2700)</f>
        <v>1321353</v>
      </c>
      <c r="J64" s="16">
        <f t="shared" si="0"/>
        <v>5285412</v>
      </c>
      <c r="K64" s="2" t="s">
        <v>16</v>
      </c>
      <c r="L64" s="11" t="s">
        <v>38</v>
      </c>
      <c r="M64" s="11" t="s">
        <v>11</v>
      </c>
      <c r="N64" s="11"/>
      <c r="O64" s="11"/>
      <c r="P64" s="15" t="s">
        <v>153</v>
      </c>
    </row>
    <row r="65" spans="3:16" ht="25.5" x14ac:dyDescent="0.25">
      <c r="C65" s="11">
        <v>62</v>
      </c>
      <c r="D65" s="2" t="s">
        <v>107</v>
      </c>
      <c r="E65" s="12" t="s">
        <v>160</v>
      </c>
      <c r="F65" s="2" t="s">
        <v>62</v>
      </c>
      <c r="G65" s="13" t="s">
        <v>19</v>
      </c>
      <c r="H65" s="14">
        <v>1</v>
      </c>
      <c r="I65" s="17">
        <v>1000000</v>
      </c>
      <c r="J65" s="16">
        <f t="shared" si="0"/>
        <v>1000000</v>
      </c>
      <c r="K65" s="2" t="s">
        <v>16</v>
      </c>
      <c r="L65" s="11" t="s">
        <v>38</v>
      </c>
      <c r="M65" s="11" t="s">
        <v>11</v>
      </c>
      <c r="N65" s="11"/>
      <c r="O65" s="11"/>
      <c r="P65" s="15" t="s">
        <v>181</v>
      </c>
    </row>
    <row r="66" spans="3:16" ht="25.5" x14ac:dyDescent="0.25">
      <c r="C66" s="11">
        <v>63</v>
      </c>
      <c r="D66" s="2" t="s">
        <v>107</v>
      </c>
      <c r="E66" s="12" t="s">
        <v>161</v>
      </c>
      <c r="F66" s="2" t="s">
        <v>62</v>
      </c>
      <c r="G66" s="13" t="s">
        <v>19</v>
      </c>
      <c r="H66" s="14">
        <v>2</v>
      </c>
      <c r="I66" s="17">
        <v>350790</v>
      </c>
      <c r="J66" s="16">
        <f t="shared" si="0"/>
        <v>701580</v>
      </c>
      <c r="K66" s="2" t="s">
        <v>16</v>
      </c>
      <c r="L66" s="11" t="s">
        <v>38</v>
      </c>
      <c r="M66" s="11" t="s">
        <v>11</v>
      </c>
      <c r="N66" s="11"/>
      <c r="O66" s="11"/>
      <c r="P66" s="15" t="s">
        <v>181</v>
      </c>
    </row>
    <row r="67" spans="3:16" ht="25.5" x14ac:dyDescent="0.25">
      <c r="C67" s="11">
        <v>64</v>
      </c>
      <c r="D67" s="2" t="s">
        <v>107</v>
      </c>
      <c r="E67" s="12" t="s">
        <v>162</v>
      </c>
      <c r="F67" s="2" t="s">
        <v>62</v>
      </c>
      <c r="G67" s="13" t="s">
        <v>19</v>
      </c>
      <c r="H67" s="14">
        <v>1</v>
      </c>
      <c r="I67" s="17">
        <v>148986</v>
      </c>
      <c r="J67" s="16">
        <f t="shared" si="0"/>
        <v>148986</v>
      </c>
      <c r="K67" s="2" t="s">
        <v>16</v>
      </c>
      <c r="L67" s="11" t="s">
        <v>38</v>
      </c>
      <c r="M67" s="11" t="s">
        <v>11</v>
      </c>
      <c r="N67" s="11"/>
      <c r="O67" s="11"/>
      <c r="P67" s="15" t="s">
        <v>181</v>
      </c>
    </row>
    <row r="68" spans="3:16" ht="25.5" x14ac:dyDescent="0.25">
      <c r="C68" s="11">
        <v>65</v>
      </c>
      <c r="D68" s="2" t="s">
        <v>63</v>
      </c>
      <c r="E68" s="12" t="s">
        <v>163</v>
      </c>
      <c r="F68" s="2" t="s">
        <v>62</v>
      </c>
      <c r="G68" s="13" t="s">
        <v>27</v>
      </c>
      <c r="H68" s="14">
        <v>1</v>
      </c>
      <c r="I68" s="17">
        <v>600000</v>
      </c>
      <c r="J68" s="16">
        <f t="shared" si="0"/>
        <v>600000</v>
      </c>
      <c r="K68" s="2" t="s">
        <v>16</v>
      </c>
      <c r="L68" s="11" t="s">
        <v>38</v>
      </c>
      <c r="M68" s="11" t="s">
        <v>11</v>
      </c>
      <c r="N68" s="11"/>
      <c r="O68" s="11"/>
      <c r="P68" s="15" t="s">
        <v>181</v>
      </c>
    </row>
    <row r="69" spans="3:16" ht="25.5" x14ac:dyDescent="0.25">
      <c r="C69" s="11">
        <v>66</v>
      </c>
      <c r="D69" s="2" t="s">
        <v>63</v>
      </c>
      <c r="E69" s="12" t="s">
        <v>152</v>
      </c>
      <c r="F69" s="2" t="s">
        <v>62</v>
      </c>
      <c r="G69" s="13" t="s">
        <v>27</v>
      </c>
      <c r="H69" s="14">
        <v>1</v>
      </c>
      <c r="I69" s="17">
        <v>250000</v>
      </c>
      <c r="J69" s="16">
        <f t="shared" ref="J69:J133" si="1">H69*I69</f>
        <v>250000</v>
      </c>
      <c r="K69" s="2" t="s">
        <v>16</v>
      </c>
      <c r="L69" s="11" t="s">
        <v>38</v>
      </c>
      <c r="M69" s="11" t="s">
        <v>11</v>
      </c>
      <c r="N69" s="11"/>
      <c r="O69" s="11"/>
      <c r="P69" s="15" t="s">
        <v>181</v>
      </c>
    </row>
    <row r="70" spans="3:16" ht="25.5" x14ac:dyDescent="0.25">
      <c r="C70" s="11">
        <v>67</v>
      </c>
      <c r="D70" s="2" t="s">
        <v>63</v>
      </c>
      <c r="E70" s="12" t="s">
        <v>164</v>
      </c>
      <c r="F70" s="2" t="s">
        <v>62</v>
      </c>
      <c r="G70" s="13" t="s">
        <v>27</v>
      </c>
      <c r="H70" s="14">
        <v>2</v>
      </c>
      <c r="I70" s="17">
        <v>11000</v>
      </c>
      <c r="J70" s="16">
        <f t="shared" si="1"/>
        <v>22000</v>
      </c>
      <c r="K70" s="2" t="s">
        <v>16</v>
      </c>
      <c r="L70" s="11" t="s">
        <v>38</v>
      </c>
      <c r="M70" s="11" t="s">
        <v>11</v>
      </c>
      <c r="N70" s="11"/>
      <c r="O70" s="11"/>
      <c r="P70" s="15" t="s">
        <v>181</v>
      </c>
    </row>
    <row r="71" spans="3:16" ht="25.5" x14ac:dyDescent="0.25">
      <c r="C71" s="11">
        <v>68</v>
      </c>
      <c r="D71" s="2" t="s">
        <v>63</v>
      </c>
      <c r="E71" s="12" t="s">
        <v>151</v>
      </c>
      <c r="F71" s="2" t="s">
        <v>62</v>
      </c>
      <c r="G71" s="13" t="s">
        <v>27</v>
      </c>
      <c r="H71" s="14">
        <v>1</v>
      </c>
      <c r="I71" s="17">
        <v>150000</v>
      </c>
      <c r="J71" s="16">
        <f t="shared" si="1"/>
        <v>150000</v>
      </c>
      <c r="K71" s="2" t="s">
        <v>16</v>
      </c>
      <c r="L71" s="11" t="s">
        <v>38</v>
      </c>
      <c r="M71" s="11" t="s">
        <v>11</v>
      </c>
      <c r="N71" s="11"/>
      <c r="O71" s="11"/>
      <c r="P71" s="15" t="s">
        <v>181</v>
      </c>
    </row>
    <row r="72" spans="3:16" ht="25.5" x14ac:dyDescent="0.25">
      <c r="C72" s="11">
        <v>69</v>
      </c>
      <c r="D72" s="2" t="s">
        <v>63</v>
      </c>
      <c r="E72" s="12" t="s">
        <v>165</v>
      </c>
      <c r="F72" s="2" t="s">
        <v>62</v>
      </c>
      <c r="G72" s="13" t="s">
        <v>27</v>
      </c>
      <c r="H72" s="14">
        <v>3</v>
      </c>
      <c r="I72" s="17">
        <v>50000</v>
      </c>
      <c r="J72" s="16">
        <f t="shared" si="1"/>
        <v>150000</v>
      </c>
      <c r="K72" s="2" t="s">
        <v>16</v>
      </c>
      <c r="L72" s="11" t="s">
        <v>38</v>
      </c>
      <c r="M72" s="11" t="s">
        <v>11</v>
      </c>
      <c r="N72" s="11"/>
      <c r="O72" s="11"/>
      <c r="P72" s="15" t="s">
        <v>181</v>
      </c>
    </row>
    <row r="73" spans="3:16" ht="25.5" x14ac:dyDescent="0.25">
      <c r="C73" s="11">
        <v>70</v>
      </c>
      <c r="D73" s="2" t="s">
        <v>104</v>
      </c>
      <c r="E73" s="12" t="s">
        <v>166</v>
      </c>
      <c r="F73" s="2" t="s">
        <v>62</v>
      </c>
      <c r="G73" s="13" t="s">
        <v>175</v>
      </c>
      <c r="H73" s="14">
        <v>10</v>
      </c>
      <c r="I73" s="17">
        <v>2360</v>
      </c>
      <c r="J73" s="16">
        <f t="shared" si="1"/>
        <v>23600</v>
      </c>
      <c r="K73" s="2" t="s">
        <v>16</v>
      </c>
      <c r="L73" s="11" t="s">
        <v>38</v>
      </c>
      <c r="M73" s="11" t="s">
        <v>11</v>
      </c>
      <c r="N73" s="11"/>
      <c r="O73" s="11"/>
      <c r="P73" s="15" t="s">
        <v>181</v>
      </c>
    </row>
    <row r="74" spans="3:16" ht="25.5" x14ac:dyDescent="0.25">
      <c r="C74" s="11">
        <v>71</v>
      </c>
      <c r="D74" s="2" t="s">
        <v>104</v>
      </c>
      <c r="E74" s="12" t="s">
        <v>167</v>
      </c>
      <c r="F74" s="2" t="s">
        <v>62</v>
      </c>
      <c r="G74" s="13" t="s">
        <v>22</v>
      </c>
      <c r="H74" s="14">
        <v>10</v>
      </c>
      <c r="I74" s="17">
        <v>167</v>
      </c>
      <c r="J74" s="16">
        <f t="shared" si="1"/>
        <v>1670</v>
      </c>
      <c r="K74" s="2" t="s">
        <v>16</v>
      </c>
      <c r="L74" s="11" t="s">
        <v>38</v>
      </c>
      <c r="M74" s="11" t="s">
        <v>11</v>
      </c>
      <c r="N74" s="11"/>
      <c r="O74" s="11"/>
      <c r="P74" s="15" t="s">
        <v>181</v>
      </c>
    </row>
    <row r="75" spans="3:16" ht="25.5" x14ac:dyDescent="0.25">
      <c r="C75" s="11">
        <v>72</v>
      </c>
      <c r="D75" s="2" t="s">
        <v>104</v>
      </c>
      <c r="E75" s="12" t="s">
        <v>168</v>
      </c>
      <c r="F75" s="2" t="s">
        <v>62</v>
      </c>
      <c r="G75" s="13" t="s">
        <v>22</v>
      </c>
      <c r="H75" s="14">
        <v>5</v>
      </c>
      <c r="I75" s="17">
        <v>792</v>
      </c>
      <c r="J75" s="16">
        <f t="shared" si="1"/>
        <v>3960</v>
      </c>
      <c r="K75" s="2" t="s">
        <v>16</v>
      </c>
      <c r="L75" s="11" t="s">
        <v>10</v>
      </c>
      <c r="M75" s="11" t="s">
        <v>11</v>
      </c>
      <c r="N75" s="11"/>
      <c r="O75" s="11"/>
      <c r="P75" s="15" t="s">
        <v>181</v>
      </c>
    </row>
    <row r="76" spans="3:16" ht="25.5" x14ac:dyDescent="0.25">
      <c r="C76" s="11">
        <v>73</v>
      </c>
      <c r="D76" s="2" t="s">
        <v>104</v>
      </c>
      <c r="E76" s="12" t="s">
        <v>169</v>
      </c>
      <c r="F76" s="2" t="s">
        <v>62</v>
      </c>
      <c r="G76" s="13" t="s">
        <v>22</v>
      </c>
      <c r="H76" s="14">
        <v>5</v>
      </c>
      <c r="I76" s="17">
        <v>235</v>
      </c>
      <c r="J76" s="16">
        <f t="shared" si="1"/>
        <v>1175</v>
      </c>
      <c r="K76" s="2" t="s">
        <v>16</v>
      </c>
      <c r="L76" s="11" t="s">
        <v>10</v>
      </c>
      <c r="M76" s="11" t="s">
        <v>11</v>
      </c>
      <c r="N76" s="11"/>
      <c r="O76" s="11"/>
      <c r="P76" s="15" t="s">
        <v>181</v>
      </c>
    </row>
    <row r="77" spans="3:16" ht="25.5" x14ac:dyDescent="0.25">
      <c r="C77" s="11">
        <v>74</v>
      </c>
      <c r="D77" s="2" t="s">
        <v>104</v>
      </c>
      <c r="E77" s="12" t="s">
        <v>170</v>
      </c>
      <c r="F77" s="2" t="s">
        <v>62</v>
      </c>
      <c r="G77" s="13" t="s">
        <v>22</v>
      </c>
      <c r="H77" s="14">
        <v>20</v>
      </c>
      <c r="I77" s="17">
        <v>90</v>
      </c>
      <c r="J77" s="16">
        <f t="shared" si="1"/>
        <v>1800</v>
      </c>
      <c r="K77" s="2" t="s">
        <v>16</v>
      </c>
      <c r="L77" s="11" t="s">
        <v>10</v>
      </c>
      <c r="M77" s="11" t="s">
        <v>11</v>
      </c>
      <c r="N77" s="11"/>
      <c r="O77" s="11"/>
      <c r="P77" s="15" t="s">
        <v>181</v>
      </c>
    </row>
    <row r="78" spans="3:16" ht="25.5" x14ac:dyDescent="0.25">
      <c r="C78" s="11">
        <v>75</v>
      </c>
      <c r="D78" s="2" t="s">
        <v>104</v>
      </c>
      <c r="E78" s="12" t="s">
        <v>171</v>
      </c>
      <c r="F78" s="2" t="s">
        <v>62</v>
      </c>
      <c r="G78" s="13" t="s">
        <v>22</v>
      </c>
      <c r="H78" s="14">
        <v>3</v>
      </c>
      <c r="I78" s="17">
        <v>227</v>
      </c>
      <c r="J78" s="16">
        <f t="shared" si="1"/>
        <v>681</v>
      </c>
      <c r="K78" s="2" t="s">
        <v>16</v>
      </c>
      <c r="L78" s="11" t="s">
        <v>10</v>
      </c>
      <c r="M78" s="11" t="s">
        <v>11</v>
      </c>
      <c r="N78" s="11"/>
      <c r="O78" s="11"/>
      <c r="P78" s="15" t="s">
        <v>181</v>
      </c>
    </row>
    <row r="79" spans="3:16" ht="25.5" x14ac:dyDescent="0.25">
      <c r="C79" s="11">
        <v>76</v>
      </c>
      <c r="D79" s="2" t="s">
        <v>104</v>
      </c>
      <c r="E79" s="12" t="s">
        <v>172</v>
      </c>
      <c r="F79" s="2" t="s">
        <v>62</v>
      </c>
      <c r="G79" s="13" t="s">
        <v>22</v>
      </c>
      <c r="H79" s="14">
        <v>5</v>
      </c>
      <c r="I79" s="17">
        <v>925</v>
      </c>
      <c r="J79" s="16">
        <f t="shared" si="1"/>
        <v>4625</v>
      </c>
      <c r="K79" s="2" t="s">
        <v>16</v>
      </c>
      <c r="L79" s="11" t="s">
        <v>10</v>
      </c>
      <c r="M79" s="11" t="s">
        <v>11</v>
      </c>
      <c r="N79" s="11"/>
      <c r="O79" s="11"/>
      <c r="P79" s="15" t="s">
        <v>181</v>
      </c>
    </row>
    <row r="80" spans="3:16" ht="25.5" x14ac:dyDescent="0.25">
      <c r="C80" s="11">
        <v>77</v>
      </c>
      <c r="D80" s="2" t="s">
        <v>104</v>
      </c>
      <c r="E80" s="12" t="s">
        <v>173</v>
      </c>
      <c r="F80" s="2" t="s">
        <v>62</v>
      </c>
      <c r="G80" s="13" t="s">
        <v>33</v>
      </c>
      <c r="H80" s="14">
        <v>5</v>
      </c>
      <c r="I80" s="17">
        <v>1620</v>
      </c>
      <c r="J80" s="16">
        <f t="shared" si="1"/>
        <v>8100</v>
      </c>
      <c r="K80" s="2" t="s">
        <v>16</v>
      </c>
      <c r="L80" s="11" t="s">
        <v>10</v>
      </c>
      <c r="M80" s="11" t="s">
        <v>11</v>
      </c>
      <c r="N80" s="11"/>
      <c r="O80" s="11"/>
      <c r="P80" s="15" t="s">
        <v>181</v>
      </c>
    </row>
    <row r="81" spans="3:16" ht="25.5" x14ac:dyDescent="0.25">
      <c r="C81" s="11">
        <v>78</v>
      </c>
      <c r="D81" s="2" t="s">
        <v>104</v>
      </c>
      <c r="E81" s="12" t="s">
        <v>174</v>
      </c>
      <c r="F81" s="2" t="s">
        <v>62</v>
      </c>
      <c r="G81" s="13" t="s">
        <v>22</v>
      </c>
      <c r="H81" s="14">
        <v>1</v>
      </c>
      <c r="I81" s="17">
        <v>149990</v>
      </c>
      <c r="J81" s="16">
        <f t="shared" si="1"/>
        <v>149990</v>
      </c>
      <c r="K81" s="2" t="s">
        <v>16</v>
      </c>
      <c r="L81" s="11" t="s">
        <v>10</v>
      </c>
      <c r="M81" s="11" t="s">
        <v>11</v>
      </c>
      <c r="N81" s="11"/>
      <c r="O81" s="11"/>
      <c r="P81" s="15" t="s">
        <v>181</v>
      </c>
    </row>
    <row r="82" spans="3:16" ht="25.5" x14ac:dyDescent="0.25">
      <c r="C82" s="11">
        <v>79</v>
      </c>
      <c r="D82" s="2" t="s">
        <v>178</v>
      </c>
      <c r="E82" s="12" t="s">
        <v>176</v>
      </c>
      <c r="F82" s="2" t="s">
        <v>62</v>
      </c>
      <c r="G82" s="13" t="s">
        <v>22</v>
      </c>
      <c r="H82" s="14">
        <v>1</v>
      </c>
      <c r="I82" s="17">
        <v>1726639</v>
      </c>
      <c r="J82" s="16">
        <f t="shared" si="1"/>
        <v>1726639</v>
      </c>
      <c r="K82" s="2" t="s">
        <v>16</v>
      </c>
      <c r="L82" s="11" t="s">
        <v>10</v>
      </c>
      <c r="M82" s="11" t="s">
        <v>11</v>
      </c>
      <c r="N82" s="11"/>
      <c r="O82" s="11"/>
      <c r="P82" s="15" t="s">
        <v>181</v>
      </c>
    </row>
    <row r="83" spans="3:16" ht="25.5" x14ac:dyDescent="0.25">
      <c r="C83" s="11">
        <v>80</v>
      </c>
      <c r="D83" s="2" t="s">
        <v>179</v>
      </c>
      <c r="E83" s="12" t="s">
        <v>177</v>
      </c>
      <c r="F83" s="2" t="s">
        <v>62</v>
      </c>
      <c r="G83" s="13" t="s">
        <v>22</v>
      </c>
      <c r="H83" s="14">
        <v>1</v>
      </c>
      <c r="I83" s="17">
        <v>454990</v>
      </c>
      <c r="J83" s="16">
        <f t="shared" si="1"/>
        <v>454990</v>
      </c>
      <c r="K83" s="2" t="s">
        <v>16</v>
      </c>
      <c r="L83" s="11" t="s">
        <v>10</v>
      </c>
      <c r="M83" s="11" t="s">
        <v>11</v>
      </c>
      <c r="N83" s="11"/>
      <c r="O83" s="11"/>
      <c r="P83" s="15" t="s">
        <v>181</v>
      </c>
    </row>
    <row r="84" spans="3:16" ht="25.5" x14ac:dyDescent="0.25">
      <c r="C84" s="11">
        <v>81</v>
      </c>
      <c r="D84" s="2" t="s">
        <v>107</v>
      </c>
      <c r="E84" s="12" t="s">
        <v>180</v>
      </c>
      <c r="F84" s="2" t="s">
        <v>62</v>
      </c>
      <c r="G84" s="13" t="s">
        <v>19</v>
      </c>
      <c r="H84" s="14">
        <v>1</v>
      </c>
      <c r="I84" s="17">
        <v>1338818</v>
      </c>
      <c r="J84" s="16">
        <f t="shared" si="1"/>
        <v>1338818</v>
      </c>
      <c r="K84" s="2" t="s">
        <v>16</v>
      </c>
      <c r="L84" s="11" t="s">
        <v>10</v>
      </c>
      <c r="M84" s="11" t="s">
        <v>11</v>
      </c>
      <c r="N84" s="11"/>
      <c r="O84" s="11"/>
      <c r="P84" s="15" t="s">
        <v>181</v>
      </c>
    </row>
    <row r="85" spans="3:16" ht="25.5" x14ac:dyDescent="0.25">
      <c r="C85" s="11">
        <v>82</v>
      </c>
      <c r="D85" s="2" t="s">
        <v>34</v>
      </c>
      <c r="E85" s="12" t="s">
        <v>182</v>
      </c>
      <c r="F85" s="2" t="s">
        <v>194</v>
      </c>
      <c r="G85" s="13" t="s">
        <v>57</v>
      </c>
      <c r="H85" s="14">
        <v>1</v>
      </c>
      <c r="I85" s="17">
        <v>99825</v>
      </c>
      <c r="J85" s="16">
        <f t="shared" si="1"/>
        <v>99825</v>
      </c>
      <c r="K85" s="2" t="s">
        <v>16</v>
      </c>
      <c r="L85" s="11" t="s">
        <v>10</v>
      </c>
      <c r="M85" s="11" t="s">
        <v>11</v>
      </c>
      <c r="N85" s="11"/>
      <c r="O85" s="11"/>
      <c r="P85" s="15" t="s">
        <v>199</v>
      </c>
    </row>
    <row r="86" spans="3:16" ht="25.5" x14ac:dyDescent="0.25">
      <c r="C86" s="11">
        <v>83</v>
      </c>
      <c r="D86" s="2" t="s">
        <v>34</v>
      </c>
      <c r="E86" s="12" t="s">
        <v>183</v>
      </c>
      <c r="F86" s="2" t="s">
        <v>194</v>
      </c>
      <c r="G86" s="13" t="s">
        <v>14</v>
      </c>
      <c r="H86" s="14">
        <v>1</v>
      </c>
      <c r="I86" s="17">
        <v>113630</v>
      </c>
      <c r="J86" s="16">
        <f t="shared" si="1"/>
        <v>113630</v>
      </c>
      <c r="K86" s="2" t="s">
        <v>16</v>
      </c>
      <c r="L86" s="11" t="s">
        <v>10</v>
      </c>
      <c r="M86" s="11" t="s">
        <v>11</v>
      </c>
      <c r="N86" s="11"/>
      <c r="O86" s="11"/>
      <c r="P86" s="15" t="s">
        <v>199</v>
      </c>
    </row>
    <row r="87" spans="3:16" ht="25.5" x14ac:dyDescent="0.25">
      <c r="C87" s="11">
        <v>84</v>
      </c>
      <c r="D87" s="2" t="s">
        <v>34</v>
      </c>
      <c r="E87" s="12" t="s">
        <v>184</v>
      </c>
      <c r="F87" s="2" t="s">
        <v>194</v>
      </c>
      <c r="G87" s="13" t="s">
        <v>14</v>
      </c>
      <c r="H87" s="14">
        <v>1</v>
      </c>
      <c r="I87" s="17">
        <v>127281</v>
      </c>
      <c r="J87" s="16">
        <f t="shared" si="1"/>
        <v>127281</v>
      </c>
      <c r="K87" s="2" t="s">
        <v>16</v>
      </c>
      <c r="L87" s="11" t="s">
        <v>10</v>
      </c>
      <c r="M87" s="11" t="s">
        <v>11</v>
      </c>
      <c r="N87" s="11"/>
      <c r="O87" s="11"/>
      <c r="P87" s="15" t="s">
        <v>199</v>
      </c>
    </row>
    <row r="88" spans="3:16" ht="25.5" x14ac:dyDescent="0.25">
      <c r="C88" s="11">
        <v>85</v>
      </c>
      <c r="D88" s="2" t="s">
        <v>34</v>
      </c>
      <c r="E88" s="12" t="s">
        <v>185</v>
      </c>
      <c r="F88" s="2" t="s">
        <v>194</v>
      </c>
      <c r="G88" s="13" t="s">
        <v>14</v>
      </c>
      <c r="H88" s="14">
        <v>1</v>
      </c>
      <c r="I88" s="17">
        <v>27940</v>
      </c>
      <c r="J88" s="16">
        <f t="shared" si="1"/>
        <v>27940</v>
      </c>
      <c r="K88" s="2" t="s">
        <v>16</v>
      </c>
      <c r="L88" s="11" t="s">
        <v>10</v>
      </c>
      <c r="M88" s="11" t="s">
        <v>11</v>
      </c>
      <c r="N88" s="11"/>
      <c r="O88" s="11"/>
      <c r="P88" s="15" t="s">
        <v>199</v>
      </c>
    </row>
    <row r="89" spans="3:16" ht="25.5" x14ac:dyDescent="0.25">
      <c r="C89" s="11">
        <v>86</v>
      </c>
      <c r="D89" s="2" t="s">
        <v>34</v>
      </c>
      <c r="E89" s="12" t="s">
        <v>186</v>
      </c>
      <c r="F89" s="2" t="s">
        <v>194</v>
      </c>
      <c r="G89" s="13" t="s">
        <v>14</v>
      </c>
      <c r="H89" s="14">
        <v>1</v>
      </c>
      <c r="I89" s="17">
        <v>23980</v>
      </c>
      <c r="J89" s="16">
        <f t="shared" si="1"/>
        <v>23980</v>
      </c>
      <c r="K89" s="2" t="s">
        <v>16</v>
      </c>
      <c r="L89" s="11" t="s">
        <v>10</v>
      </c>
      <c r="M89" s="11" t="s">
        <v>11</v>
      </c>
      <c r="N89" s="11"/>
      <c r="O89" s="11"/>
      <c r="P89" s="15" t="s">
        <v>199</v>
      </c>
    </row>
    <row r="90" spans="3:16" ht="25.5" x14ac:dyDescent="0.25">
      <c r="C90" s="11">
        <v>87</v>
      </c>
      <c r="D90" s="2" t="s">
        <v>34</v>
      </c>
      <c r="E90" s="12" t="s">
        <v>187</v>
      </c>
      <c r="F90" s="2" t="s">
        <v>194</v>
      </c>
      <c r="G90" s="13" t="s">
        <v>14</v>
      </c>
      <c r="H90" s="14">
        <v>0.2</v>
      </c>
      <c r="I90" s="17">
        <v>5280</v>
      </c>
      <c r="J90" s="16">
        <f t="shared" si="1"/>
        <v>1056</v>
      </c>
      <c r="K90" s="2" t="s">
        <v>16</v>
      </c>
      <c r="L90" s="11" t="s">
        <v>10</v>
      </c>
      <c r="M90" s="11" t="s">
        <v>11</v>
      </c>
      <c r="N90" s="11"/>
      <c r="O90" s="11"/>
      <c r="P90" s="15" t="s">
        <v>199</v>
      </c>
    </row>
    <row r="91" spans="3:16" ht="25.5" x14ac:dyDescent="0.25">
      <c r="C91" s="11">
        <v>88</v>
      </c>
      <c r="D91" s="2" t="s">
        <v>34</v>
      </c>
      <c r="E91" s="12" t="s">
        <v>188</v>
      </c>
      <c r="F91" s="2" t="s">
        <v>194</v>
      </c>
      <c r="G91" s="13" t="s">
        <v>33</v>
      </c>
      <c r="H91" s="14">
        <v>1</v>
      </c>
      <c r="I91" s="17">
        <v>28600</v>
      </c>
      <c r="J91" s="16">
        <f t="shared" si="1"/>
        <v>28600</v>
      </c>
      <c r="K91" s="2" t="s">
        <v>16</v>
      </c>
      <c r="L91" s="11" t="s">
        <v>10</v>
      </c>
      <c r="M91" s="11" t="s">
        <v>11</v>
      </c>
      <c r="N91" s="11"/>
      <c r="O91" s="11"/>
      <c r="P91" s="15" t="s">
        <v>199</v>
      </c>
    </row>
    <row r="92" spans="3:16" ht="25.5" x14ac:dyDescent="0.25">
      <c r="C92" s="11">
        <v>89</v>
      </c>
      <c r="D92" s="2" t="s">
        <v>34</v>
      </c>
      <c r="E92" s="12" t="s">
        <v>189</v>
      </c>
      <c r="F92" s="2" t="s">
        <v>194</v>
      </c>
      <c r="G92" s="13" t="s">
        <v>15</v>
      </c>
      <c r="H92" s="14">
        <v>1</v>
      </c>
      <c r="I92" s="17">
        <v>55891</v>
      </c>
      <c r="J92" s="16">
        <f t="shared" si="1"/>
        <v>55891</v>
      </c>
      <c r="K92" s="2" t="s">
        <v>16</v>
      </c>
      <c r="L92" s="11" t="s">
        <v>10</v>
      </c>
      <c r="M92" s="11" t="s">
        <v>11</v>
      </c>
      <c r="N92" s="11"/>
      <c r="O92" s="11"/>
      <c r="P92" s="15" t="s">
        <v>199</v>
      </c>
    </row>
    <row r="93" spans="3:16" ht="25.5" x14ac:dyDescent="0.25">
      <c r="C93" s="11">
        <v>90</v>
      </c>
      <c r="D93" s="2" t="s">
        <v>34</v>
      </c>
      <c r="E93" s="12" t="s">
        <v>190</v>
      </c>
      <c r="F93" s="2" t="s">
        <v>194</v>
      </c>
      <c r="G93" s="13" t="s">
        <v>15</v>
      </c>
      <c r="H93" s="14">
        <v>2</v>
      </c>
      <c r="I93" s="17">
        <v>117374.5</v>
      </c>
      <c r="J93" s="16">
        <f t="shared" si="1"/>
        <v>234749</v>
      </c>
      <c r="K93" s="2" t="s">
        <v>16</v>
      </c>
      <c r="L93" s="11" t="s">
        <v>10</v>
      </c>
      <c r="M93" s="11" t="s">
        <v>11</v>
      </c>
      <c r="N93" s="11"/>
      <c r="O93" s="11"/>
      <c r="P93" s="15" t="s">
        <v>199</v>
      </c>
    </row>
    <row r="94" spans="3:16" ht="25.5" x14ac:dyDescent="0.25">
      <c r="C94" s="11">
        <v>91</v>
      </c>
      <c r="D94" s="2" t="s">
        <v>34</v>
      </c>
      <c r="E94" s="12" t="s">
        <v>191</v>
      </c>
      <c r="F94" s="2" t="s">
        <v>194</v>
      </c>
      <c r="G94" s="13" t="s">
        <v>15</v>
      </c>
      <c r="H94" s="14">
        <v>1</v>
      </c>
      <c r="I94" s="17">
        <v>91821</v>
      </c>
      <c r="J94" s="16">
        <f t="shared" si="1"/>
        <v>91821</v>
      </c>
      <c r="K94" s="2" t="s">
        <v>16</v>
      </c>
      <c r="L94" s="11" t="s">
        <v>10</v>
      </c>
      <c r="M94" s="11" t="s">
        <v>11</v>
      </c>
      <c r="N94" s="11"/>
      <c r="O94" s="11"/>
      <c r="P94" s="15" t="s">
        <v>199</v>
      </c>
    </row>
    <row r="95" spans="3:16" ht="25.5" x14ac:dyDescent="0.25">
      <c r="C95" s="11">
        <v>92</v>
      </c>
      <c r="D95" s="2" t="s">
        <v>34</v>
      </c>
      <c r="E95" s="12" t="s">
        <v>192</v>
      </c>
      <c r="F95" s="2" t="s">
        <v>194</v>
      </c>
      <c r="G95" s="13" t="s">
        <v>15</v>
      </c>
      <c r="H95" s="14">
        <v>1</v>
      </c>
      <c r="I95" s="17">
        <v>73919</v>
      </c>
      <c r="J95" s="16">
        <f t="shared" si="1"/>
        <v>73919</v>
      </c>
      <c r="K95" s="2" t="s">
        <v>16</v>
      </c>
      <c r="L95" s="11" t="s">
        <v>10</v>
      </c>
      <c r="M95" s="11" t="s">
        <v>11</v>
      </c>
      <c r="N95" s="11"/>
      <c r="O95" s="11"/>
      <c r="P95" s="15" t="s">
        <v>199</v>
      </c>
    </row>
    <row r="96" spans="3:16" ht="25.5" x14ac:dyDescent="0.25">
      <c r="C96" s="11">
        <v>93</v>
      </c>
      <c r="D96" s="2" t="s">
        <v>34</v>
      </c>
      <c r="E96" s="12" t="s">
        <v>193</v>
      </c>
      <c r="F96" s="2" t="s">
        <v>194</v>
      </c>
      <c r="G96" s="13" t="s">
        <v>15</v>
      </c>
      <c r="H96" s="14">
        <v>10</v>
      </c>
      <c r="I96" s="17">
        <v>1361.88</v>
      </c>
      <c r="J96" s="16">
        <f t="shared" si="1"/>
        <v>13618.800000000001</v>
      </c>
      <c r="K96" s="2" t="s">
        <v>16</v>
      </c>
      <c r="L96" s="11" t="s">
        <v>10</v>
      </c>
      <c r="M96" s="11" t="s">
        <v>11</v>
      </c>
      <c r="N96" s="11"/>
      <c r="O96" s="11"/>
      <c r="P96" s="15" t="s">
        <v>199</v>
      </c>
    </row>
    <row r="97" spans="3:16" ht="38.25" x14ac:dyDescent="0.25">
      <c r="C97" s="11">
        <v>94</v>
      </c>
      <c r="D97" s="2" t="s">
        <v>195</v>
      </c>
      <c r="E97" s="12" t="s">
        <v>196</v>
      </c>
      <c r="F97" s="2" t="s">
        <v>62</v>
      </c>
      <c r="G97" s="13" t="s">
        <v>19</v>
      </c>
      <c r="H97" s="14">
        <v>1</v>
      </c>
      <c r="I97" s="17">
        <v>1708274</v>
      </c>
      <c r="J97" s="16">
        <f t="shared" si="1"/>
        <v>1708274</v>
      </c>
      <c r="K97" s="2" t="s">
        <v>16</v>
      </c>
      <c r="L97" s="11" t="s">
        <v>10</v>
      </c>
      <c r="M97" s="11" t="s">
        <v>11</v>
      </c>
      <c r="N97" s="11"/>
      <c r="O97" s="11"/>
      <c r="P97" s="15" t="s">
        <v>199</v>
      </c>
    </row>
    <row r="98" spans="3:16" ht="38.25" x14ac:dyDescent="0.25">
      <c r="C98" s="11">
        <v>95</v>
      </c>
      <c r="D98" s="2" t="s">
        <v>197</v>
      </c>
      <c r="E98" s="12" t="s">
        <v>198</v>
      </c>
      <c r="F98" s="2" t="s">
        <v>62</v>
      </c>
      <c r="G98" s="13" t="s">
        <v>19</v>
      </c>
      <c r="H98" s="14">
        <v>1</v>
      </c>
      <c r="I98" s="17">
        <f>500*522.12+337183</f>
        <v>598243</v>
      </c>
      <c r="J98" s="16">
        <f t="shared" si="1"/>
        <v>598243</v>
      </c>
      <c r="K98" s="2" t="s">
        <v>16</v>
      </c>
      <c r="L98" s="11" t="s">
        <v>10</v>
      </c>
      <c r="M98" s="11" t="s">
        <v>11</v>
      </c>
      <c r="N98" s="11"/>
      <c r="O98" s="11"/>
      <c r="P98" s="15" t="s">
        <v>199</v>
      </c>
    </row>
    <row r="99" spans="3:16" ht="25.5" x14ac:dyDescent="0.25">
      <c r="C99" s="11">
        <v>96</v>
      </c>
      <c r="D99" s="2" t="s">
        <v>200</v>
      </c>
      <c r="E99" s="12" t="s">
        <v>201</v>
      </c>
      <c r="F99" s="2" t="s">
        <v>62</v>
      </c>
      <c r="G99" s="13" t="s">
        <v>15</v>
      </c>
      <c r="H99" s="14">
        <v>1</v>
      </c>
      <c r="I99" s="17">
        <v>500000</v>
      </c>
      <c r="J99" s="16">
        <f t="shared" si="1"/>
        <v>500000</v>
      </c>
      <c r="K99" s="2" t="s">
        <v>16</v>
      </c>
      <c r="L99" s="11" t="s">
        <v>10</v>
      </c>
      <c r="M99" s="11" t="s">
        <v>11</v>
      </c>
      <c r="N99" s="11"/>
      <c r="O99" s="11"/>
      <c r="P99" s="15" t="s">
        <v>204</v>
      </c>
    </row>
    <row r="100" spans="3:16" ht="25.5" x14ac:dyDescent="0.25">
      <c r="C100" s="11">
        <v>97</v>
      </c>
      <c r="D100" s="2" t="s">
        <v>202</v>
      </c>
      <c r="E100" s="12" t="s">
        <v>159</v>
      </c>
      <c r="F100" s="2" t="s">
        <v>62</v>
      </c>
      <c r="G100" s="13" t="s">
        <v>15</v>
      </c>
      <c r="H100" s="14">
        <v>2</v>
      </c>
      <c r="I100" s="17">
        <v>116663</v>
      </c>
      <c r="J100" s="16">
        <f t="shared" si="1"/>
        <v>233326</v>
      </c>
      <c r="K100" s="2" t="s">
        <v>16</v>
      </c>
      <c r="L100" s="11" t="s">
        <v>10</v>
      </c>
      <c r="M100" s="11" t="s">
        <v>11</v>
      </c>
      <c r="N100" s="11"/>
      <c r="O100" s="11"/>
      <c r="P100" s="15" t="s">
        <v>204</v>
      </c>
    </row>
    <row r="101" spans="3:16" ht="25.5" x14ac:dyDescent="0.25">
      <c r="C101" s="11">
        <v>98</v>
      </c>
      <c r="D101" s="2" t="s">
        <v>203</v>
      </c>
      <c r="E101" s="12" t="s">
        <v>129</v>
      </c>
      <c r="F101" s="2" t="s">
        <v>62</v>
      </c>
      <c r="G101" s="13" t="s">
        <v>15</v>
      </c>
      <c r="H101" s="14">
        <v>1</v>
      </c>
      <c r="I101" s="17">
        <v>28000</v>
      </c>
      <c r="J101" s="16">
        <f t="shared" si="1"/>
        <v>28000</v>
      </c>
      <c r="K101" s="2" t="s">
        <v>16</v>
      </c>
      <c r="L101" s="11" t="s">
        <v>10</v>
      </c>
      <c r="M101" s="11" t="s">
        <v>11</v>
      </c>
      <c r="N101" s="11"/>
      <c r="O101" s="11"/>
      <c r="P101" s="15" t="s">
        <v>204</v>
      </c>
    </row>
    <row r="102" spans="3:16" ht="25.5" x14ac:dyDescent="0.25">
      <c r="C102" s="11">
        <v>99</v>
      </c>
      <c r="D102" s="2" t="s">
        <v>34</v>
      </c>
      <c r="E102" s="12" t="s">
        <v>222</v>
      </c>
      <c r="F102" s="2" t="s">
        <v>62</v>
      </c>
      <c r="G102" s="13" t="s">
        <v>15</v>
      </c>
      <c r="H102" s="14">
        <v>1</v>
      </c>
      <c r="I102" s="17">
        <v>378922</v>
      </c>
      <c r="J102" s="16">
        <f t="shared" si="1"/>
        <v>378922</v>
      </c>
      <c r="K102" s="2" t="s">
        <v>16</v>
      </c>
      <c r="L102" s="11" t="s">
        <v>10</v>
      </c>
      <c r="M102" s="11" t="s">
        <v>11</v>
      </c>
      <c r="N102" s="11"/>
      <c r="O102" s="11"/>
      <c r="P102" s="15" t="s">
        <v>251</v>
      </c>
    </row>
    <row r="103" spans="3:16" ht="25.5" x14ac:dyDescent="0.25">
      <c r="C103" s="11">
        <v>100</v>
      </c>
      <c r="D103" s="2" t="s">
        <v>34</v>
      </c>
      <c r="E103" s="12" t="s">
        <v>221</v>
      </c>
      <c r="F103" s="2" t="s">
        <v>62</v>
      </c>
      <c r="G103" s="13" t="s">
        <v>15</v>
      </c>
      <c r="H103" s="14">
        <v>2</v>
      </c>
      <c r="I103" s="17">
        <v>75322</v>
      </c>
      <c r="J103" s="16">
        <f t="shared" si="1"/>
        <v>150644</v>
      </c>
      <c r="K103" s="2" t="s">
        <v>16</v>
      </c>
      <c r="L103" s="11" t="s">
        <v>10</v>
      </c>
      <c r="M103" s="11" t="s">
        <v>11</v>
      </c>
      <c r="N103" s="11"/>
      <c r="O103" s="11"/>
      <c r="P103" s="15" t="s">
        <v>251</v>
      </c>
    </row>
    <row r="104" spans="3:16" ht="25.5" x14ac:dyDescent="0.25">
      <c r="C104" s="11">
        <v>101</v>
      </c>
      <c r="D104" s="2" t="s">
        <v>34</v>
      </c>
      <c r="E104" s="12" t="s">
        <v>220</v>
      </c>
      <c r="F104" s="2" t="s">
        <v>62</v>
      </c>
      <c r="G104" s="13" t="s">
        <v>14</v>
      </c>
      <c r="H104" s="14">
        <v>1</v>
      </c>
      <c r="I104" s="17">
        <v>4500</v>
      </c>
      <c r="J104" s="16">
        <f t="shared" si="1"/>
        <v>4500</v>
      </c>
      <c r="K104" s="2" t="s">
        <v>16</v>
      </c>
      <c r="L104" s="11" t="s">
        <v>10</v>
      </c>
      <c r="M104" s="11" t="s">
        <v>11</v>
      </c>
      <c r="N104" s="11"/>
      <c r="O104" s="11"/>
      <c r="P104" s="15" t="s">
        <v>251</v>
      </c>
    </row>
    <row r="105" spans="3:16" ht="25.5" x14ac:dyDescent="0.25">
      <c r="C105" s="11">
        <v>102</v>
      </c>
      <c r="D105" s="2" t="s">
        <v>34</v>
      </c>
      <c r="E105" s="12" t="s">
        <v>219</v>
      </c>
      <c r="F105" s="2" t="s">
        <v>62</v>
      </c>
      <c r="G105" s="13" t="s">
        <v>14</v>
      </c>
      <c r="H105" s="14">
        <v>1.6</v>
      </c>
      <c r="I105" s="17">
        <v>5500</v>
      </c>
      <c r="J105" s="16">
        <f t="shared" si="1"/>
        <v>8800</v>
      </c>
      <c r="K105" s="2" t="s">
        <v>16</v>
      </c>
      <c r="L105" s="11" t="s">
        <v>10</v>
      </c>
      <c r="M105" s="11" t="s">
        <v>11</v>
      </c>
      <c r="N105" s="11"/>
      <c r="O105" s="11"/>
      <c r="P105" s="15" t="s">
        <v>251</v>
      </c>
    </row>
    <row r="106" spans="3:16" ht="25.5" x14ac:dyDescent="0.25">
      <c r="C106" s="11">
        <v>103</v>
      </c>
      <c r="D106" s="2" t="s">
        <v>34</v>
      </c>
      <c r="E106" s="12" t="s">
        <v>218</v>
      </c>
      <c r="F106" s="2" t="s">
        <v>62</v>
      </c>
      <c r="G106" s="13" t="s">
        <v>14</v>
      </c>
      <c r="H106" s="14">
        <v>1.6</v>
      </c>
      <c r="I106" s="17">
        <v>4350</v>
      </c>
      <c r="J106" s="16">
        <f t="shared" si="1"/>
        <v>6960</v>
      </c>
      <c r="K106" s="2" t="s">
        <v>16</v>
      </c>
      <c r="L106" s="11" t="s">
        <v>10</v>
      </c>
      <c r="M106" s="11" t="s">
        <v>11</v>
      </c>
      <c r="N106" s="11"/>
      <c r="O106" s="11"/>
      <c r="P106" s="15" t="s">
        <v>251</v>
      </c>
    </row>
    <row r="107" spans="3:16" ht="25.5" x14ac:dyDescent="0.25">
      <c r="C107" s="11">
        <v>104</v>
      </c>
      <c r="D107" s="2" t="s">
        <v>34</v>
      </c>
      <c r="E107" s="12" t="s">
        <v>217</v>
      </c>
      <c r="F107" s="2" t="s">
        <v>62</v>
      </c>
      <c r="G107" s="13" t="s">
        <v>14</v>
      </c>
      <c r="H107" s="14">
        <v>8</v>
      </c>
      <c r="I107" s="17">
        <v>8500</v>
      </c>
      <c r="J107" s="16">
        <f t="shared" si="1"/>
        <v>68000</v>
      </c>
      <c r="K107" s="2" t="s">
        <v>16</v>
      </c>
      <c r="L107" s="11" t="s">
        <v>10</v>
      </c>
      <c r="M107" s="11" t="s">
        <v>11</v>
      </c>
      <c r="N107" s="11"/>
      <c r="O107" s="11"/>
      <c r="P107" s="15" t="s">
        <v>251</v>
      </c>
    </row>
    <row r="108" spans="3:16" ht="25.5" x14ac:dyDescent="0.25">
      <c r="C108" s="11">
        <v>105</v>
      </c>
      <c r="D108" s="2" t="s">
        <v>34</v>
      </c>
      <c r="E108" s="12" t="s">
        <v>216</v>
      </c>
      <c r="F108" s="2" t="s">
        <v>62</v>
      </c>
      <c r="G108" s="13" t="s">
        <v>30</v>
      </c>
      <c r="H108" s="14">
        <v>5</v>
      </c>
      <c r="I108" s="17">
        <v>15000</v>
      </c>
      <c r="J108" s="16">
        <f t="shared" si="1"/>
        <v>75000</v>
      </c>
      <c r="K108" s="2" t="s">
        <v>16</v>
      </c>
      <c r="L108" s="11" t="s">
        <v>10</v>
      </c>
      <c r="M108" s="11" t="s">
        <v>11</v>
      </c>
      <c r="N108" s="11"/>
      <c r="O108" s="11"/>
      <c r="P108" s="15" t="s">
        <v>251</v>
      </c>
    </row>
    <row r="109" spans="3:16" ht="25.5" x14ac:dyDescent="0.25">
      <c r="C109" s="11">
        <v>106</v>
      </c>
      <c r="D109" s="2" t="s">
        <v>34</v>
      </c>
      <c r="E109" s="12" t="s">
        <v>215</v>
      </c>
      <c r="F109" s="2" t="s">
        <v>62</v>
      </c>
      <c r="G109" s="13" t="s">
        <v>15</v>
      </c>
      <c r="H109" s="14">
        <v>1</v>
      </c>
      <c r="I109" s="17">
        <v>96605</v>
      </c>
      <c r="J109" s="16">
        <f t="shared" si="1"/>
        <v>96605</v>
      </c>
      <c r="K109" s="2" t="s">
        <v>16</v>
      </c>
      <c r="L109" s="11" t="s">
        <v>10</v>
      </c>
      <c r="M109" s="11" t="s">
        <v>11</v>
      </c>
      <c r="N109" s="11"/>
      <c r="O109" s="11"/>
      <c r="P109" s="15" t="s">
        <v>251</v>
      </c>
    </row>
    <row r="110" spans="3:16" ht="25.5" x14ac:dyDescent="0.25">
      <c r="C110" s="11">
        <v>107</v>
      </c>
      <c r="D110" s="2" t="s">
        <v>34</v>
      </c>
      <c r="E110" s="12" t="s">
        <v>214</v>
      </c>
      <c r="F110" s="2" t="s">
        <v>62</v>
      </c>
      <c r="G110" s="13" t="s">
        <v>17</v>
      </c>
      <c r="H110" s="14">
        <v>1</v>
      </c>
      <c r="I110" s="17">
        <v>272490.0048</v>
      </c>
      <c r="J110" s="16">
        <f t="shared" si="1"/>
        <v>272490.0048</v>
      </c>
      <c r="K110" s="2" t="s">
        <v>16</v>
      </c>
      <c r="L110" s="11" t="s">
        <v>10</v>
      </c>
      <c r="M110" s="11" t="s">
        <v>11</v>
      </c>
      <c r="N110" s="11"/>
      <c r="O110" s="11"/>
      <c r="P110" s="15" t="s">
        <v>251</v>
      </c>
    </row>
    <row r="111" spans="3:16" ht="25.5" x14ac:dyDescent="0.25">
      <c r="C111" s="11">
        <v>108</v>
      </c>
      <c r="D111" s="2" t="s">
        <v>34</v>
      </c>
      <c r="E111" s="12" t="s">
        <v>213</v>
      </c>
      <c r="F111" s="2" t="s">
        <v>62</v>
      </c>
      <c r="G111" s="13" t="s">
        <v>17</v>
      </c>
      <c r="H111" s="14">
        <v>4</v>
      </c>
      <c r="I111" s="17">
        <v>67697</v>
      </c>
      <c r="J111" s="16">
        <f t="shared" si="1"/>
        <v>270788</v>
      </c>
      <c r="K111" s="2" t="s">
        <v>16</v>
      </c>
      <c r="L111" s="11" t="s">
        <v>10</v>
      </c>
      <c r="M111" s="11" t="s">
        <v>11</v>
      </c>
      <c r="N111" s="11"/>
      <c r="O111" s="11"/>
      <c r="P111" s="15" t="s">
        <v>251</v>
      </c>
    </row>
    <row r="112" spans="3:16" ht="25.5" x14ac:dyDescent="0.25">
      <c r="C112" s="11">
        <v>109</v>
      </c>
      <c r="D112" s="2" t="s">
        <v>34</v>
      </c>
      <c r="E112" s="12" t="s">
        <v>212</v>
      </c>
      <c r="F112" s="2" t="s">
        <v>62</v>
      </c>
      <c r="G112" s="13" t="s">
        <v>32</v>
      </c>
      <c r="H112" s="14">
        <v>1</v>
      </c>
      <c r="I112" s="17">
        <v>15000</v>
      </c>
      <c r="J112" s="16">
        <f t="shared" si="1"/>
        <v>15000</v>
      </c>
      <c r="K112" s="2" t="s">
        <v>16</v>
      </c>
      <c r="L112" s="11" t="s">
        <v>10</v>
      </c>
      <c r="M112" s="11" t="s">
        <v>11</v>
      </c>
      <c r="N112" s="11"/>
      <c r="O112" s="11"/>
      <c r="P112" s="15" t="s">
        <v>251</v>
      </c>
    </row>
    <row r="113" spans="3:16" ht="25.5" x14ac:dyDescent="0.25">
      <c r="C113" s="11">
        <v>110</v>
      </c>
      <c r="D113" s="2" t="s">
        <v>34</v>
      </c>
      <c r="E113" s="12" t="s">
        <v>211</v>
      </c>
      <c r="F113" s="2" t="s">
        <v>62</v>
      </c>
      <c r="G113" s="13" t="s">
        <v>33</v>
      </c>
      <c r="H113" s="14">
        <v>3</v>
      </c>
      <c r="I113" s="17">
        <v>74108.7</v>
      </c>
      <c r="J113" s="16">
        <f t="shared" si="1"/>
        <v>222326.09999999998</v>
      </c>
      <c r="K113" s="2" t="s">
        <v>16</v>
      </c>
      <c r="L113" s="11" t="s">
        <v>10</v>
      </c>
      <c r="M113" s="11" t="s">
        <v>11</v>
      </c>
      <c r="N113" s="11"/>
      <c r="O113" s="11"/>
      <c r="P113" s="15" t="s">
        <v>251</v>
      </c>
    </row>
    <row r="114" spans="3:16" ht="25.5" x14ac:dyDescent="0.25">
      <c r="C114" s="11">
        <v>111</v>
      </c>
      <c r="D114" s="2" t="s">
        <v>34</v>
      </c>
      <c r="E114" s="12" t="s">
        <v>210</v>
      </c>
      <c r="F114" s="2" t="s">
        <v>62</v>
      </c>
      <c r="G114" s="13" t="s">
        <v>33</v>
      </c>
      <c r="H114" s="14">
        <v>3</v>
      </c>
      <c r="I114" s="17">
        <v>58923.11</v>
      </c>
      <c r="J114" s="16">
        <f t="shared" si="1"/>
        <v>176769.33000000002</v>
      </c>
      <c r="K114" s="2" t="s">
        <v>16</v>
      </c>
      <c r="L114" s="11" t="s">
        <v>10</v>
      </c>
      <c r="M114" s="11" t="s">
        <v>11</v>
      </c>
      <c r="N114" s="11"/>
      <c r="O114" s="11"/>
      <c r="P114" s="15" t="s">
        <v>251</v>
      </c>
    </row>
    <row r="115" spans="3:16" ht="25.5" x14ac:dyDescent="0.25">
      <c r="C115" s="11">
        <v>112</v>
      </c>
      <c r="D115" s="2" t="s">
        <v>34</v>
      </c>
      <c r="E115" s="12" t="s">
        <v>209</v>
      </c>
      <c r="F115" s="2" t="s">
        <v>62</v>
      </c>
      <c r="G115" s="13" t="s">
        <v>33</v>
      </c>
      <c r="H115" s="14">
        <v>3</v>
      </c>
      <c r="I115" s="17">
        <v>91821</v>
      </c>
      <c r="J115" s="16">
        <f t="shared" si="1"/>
        <v>275463</v>
      </c>
      <c r="K115" s="2" t="s">
        <v>16</v>
      </c>
      <c r="L115" s="11" t="s">
        <v>10</v>
      </c>
      <c r="M115" s="11" t="s">
        <v>11</v>
      </c>
      <c r="N115" s="11"/>
      <c r="O115" s="11"/>
      <c r="P115" s="15" t="s">
        <v>251</v>
      </c>
    </row>
    <row r="116" spans="3:16" ht="25.5" x14ac:dyDescent="0.25">
      <c r="C116" s="11">
        <v>113</v>
      </c>
      <c r="D116" s="2" t="s">
        <v>34</v>
      </c>
      <c r="E116" s="12" t="s">
        <v>208</v>
      </c>
      <c r="F116" s="2" t="s">
        <v>62</v>
      </c>
      <c r="G116" s="13" t="s">
        <v>33</v>
      </c>
      <c r="H116" s="14">
        <v>2</v>
      </c>
      <c r="I116" s="17">
        <v>97474</v>
      </c>
      <c r="J116" s="16">
        <f t="shared" si="1"/>
        <v>194948</v>
      </c>
      <c r="K116" s="2" t="s">
        <v>16</v>
      </c>
      <c r="L116" s="11" t="s">
        <v>10</v>
      </c>
      <c r="M116" s="11" t="s">
        <v>11</v>
      </c>
      <c r="N116" s="11"/>
      <c r="O116" s="11"/>
      <c r="P116" s="15" t="s">
        <v>251</v>
      </c>
    </row>
    <row r="117" spans="3:16" ht="25.5" x14ac:dyDescent="0.25">
      <c r="C117" s="11">
        <v>114</v>
      </c>
      <c r="D117" s="2" t="s">
        <v>34</v>
      </c>
      <c r="E117" s="12" t="s">
        <v>207</v>
      </c>
      <c r="F117" s="2" t="s">
        <v>62</v>
      </c>
      <c r="G117" s="13" t="s">
        <v>33</v>
      </c>
      <c r="H117" s="14">
        <v>2</v>
      </c>
      <c r="I117" s="17">
        <v>8897.32</v>
      </c>
      <c r="J117" s="16">
        <f t="shared" si="1"/>
        <v>17794.64</v>
      </c>
      <c r="K117" s="2" t="s">
        <v>16</v>
      </c>
      <c r="L117" s="11" t="s">
        <v>10</v>
      </c>
      <c r="M117" s="11" t="s">
        <v>11</v>
      </c>
      <c r="N117" s="11"/>
      <c r="O117" s="11"/>
      <c r="P117" s="15" t="s">
        <v>251</v>
      </c>
    </row>
    <row r="118" spans="3:16" ht="25.5" x14ac:dyDescent="0.25">
      <c r="C118" s="11">
        <v>115</v>
      </c>
      <c r="D118" s="2" t="s">
        <v>34</v>
      </c>
      <c r="E118" s="12" t="s">
        <v>206</v>
      </c>
      <c r="F118" s="2" t="s">
        <v>62</v>
      </c>
      <c r="G118" s="13" t="s">
        <v>17</v>
      </c>
      <c r="H118" s="14">
        <v>1</v>
      </c>
      <c r="I118" s="17">
        <v>281921.86599999998</v>
      </c>
      <c r="J118" s="16">
        <f t="shared" si="1"/>
        <v>281921.86599999998</v>
      </c>
      <c r="K118" s="2" t="s">
        <v>16</v>
      </c>
      <c r="L118" s="11" t="s">
        <v>10</v>
      </c>
      <c r="M118" s="11" t="s">
        <v>11</v>
      </c>
      <c r="N118" s="11"/>
      <c r="O118" s="11"/>
      <c r="P118" s="15" t="s">
        <v>251</v>
      </c>
    </row>
    <row r="119" spans="3:16" ht="25.5" x14ac:dyDescent="0.25">
      <c r="C119" s="11">
        <v>116</v>
      </c>
      <c r="D119" s="2" t="s">
        <v>34</v>
      </c>
      <c r="E119" s="12" t="s">
        <v>205</v>
      </c>
      <c r="F119" s="2" t="s">
        <v>62</v>
      </c>
      <c r="G119" s="13" t="s">
        <v>14</v>
      </c>
      <c r="H119" s="14">
        <v>0.5</v>
      </c>
      <c r="I119" s="17">
        <v>2300</v>
      </c>
      <c r="J119" s="16">
        <f t="shared" si="1"/>
        <v>1150</v>
      </c>
      <c r="K119" s="2" t="s">
        <v>16</v>
      </c>
      <c r="L119" s="11" t="s">
        <v>10</v>
      </c>
      <c r="M119" s="11" t="s">
        <v>11</v>
      </c>
      <c r="N119" s="11"/>
      <c r="O119" s="11"/>
      <c r="P119" s="15" t="s">
        <v>251</v>
      </c>
    </row>
    <row r="120" spans="3:16" ht="25.5" x14ac:dyDescent="0.25">
      <c r="C120" s="11">
        <v>117</v>
      </c>
      <c r="D120" s="2" t="s">
        <v>34</v>
      </c>
      <c r="E120" s="12" t="s">
        <v>223</v>
      </c>
      <c r="F120" s="2" t="s">
        <v>62</v>
      </c>
      <c r="G120" s="13" t="s">
        <v>17</v>
      </c>
      <c r="H120" s="14">
        <v>8</v>
      </c>
      <c r="I120" s="17">
        <v>2800</v>
      </c>
      <c r="J120" s="16">
        <f t="shared" si="1"/>
        <v>22400</v>
      </c>
      <c r="K120" s="2" t="s">
        <v>16</v>
      </c>
      <c r="L120" s="11" t="s">
        <v>10</v>
      </c>
      <c r="M120" s="11" t="s">
        <v>11</v>
      </c>
      <c r="N120" s="11"/>
      <c r="O120" s="11"/>
      <c r="P120" s="15" t="s">
        <v>251</v>
      </c>
    </row>
    <row r="121" spans="3:16" ht="25.5" x14ac:dyDescent="0.25">
      <c r="C121" s="11">
        <v>118</v>
      </c>
      <c r="D121" s="2" t="s">
        <v>34</v>
      </c>
      <c r="E121" s="12" t="s">
        <v>224</v>
      </c>
      <c r="F121" s="2" t="s">
        <v>62</v>
      </c>
      <c r="G121" s="13" t="s">
        <v>17</v>
      </c>
      <c r="H121" s="14">
        <v>8</v>
      </c>
      <c r="I121" s="17">
        <v>2800</v>
      </c>
      <c r="J121" s="16">
        <f t="shared" si="1"/>
        <v>22400</v>
      </c>
      <c r="K121" s="2" t="s">
        <v>16</v>
      </c>
      <c r="L121" s="11" t="s">
        <v>10</v>
      </c>
      <c r="M121" s="11" t="s">
        <v>11</v>
      </c>
      <c r="N121" s="11"/>
      <c r="O121" s="11"/>
      <c r="P121" s="15" t="s">
        <v>251</v>
      </c>
    </row>
    <row r="122" spans="3:16" ht="25.5" x14ac:dyDescent="0.25">
      <c r="C122" s="11">
        <v>119</v>
      </c>
      <c r="D122" s="2" t="s">
        <v>34</v>
      </c>
      <c r="E122" s="12" t="s">
        <v>225</v>
      </c>
      <c r="F122" s="2" t="s">
        <v>62</v>
      </c>
      <c r="G122" s="13" t="s">
        <v>17</v>
      </c>
      <c r="H122" s="14">
        <v>8</v>
      </c>
      <c r="I122" s="17">
        <v>2800</v>
      </c>
      <c r="J122" s="16">
        <f t="shared" si="1"/>
        <v>22400</v>
      </c>
      <c r="K122" s="2" t="s">
        <v>16</v>
      </c>
      <c r="L122" s="11" t="s">
        <v>10</v>
      </c>
      <c r="M122" s="11" t="s">
        <v>11</v>
      </c>
      <c r="N122" s="11"/>
      <c r="O122" s="11"/>
      <c r="P122" s="15" t="s">
        <v>251</v>
      </c>
    </row>
    <row r="123" spans="3:16" ht="25.5" x14ac:dyDescent="0.25">
      <c r="C123" s="11">
        <v>120</v>
      </c>
      <c r="D123" s="2" t="s">
        <v>34</v>
      </c>
      <c r="E123" s="12" t="s">
        <v>226</v>
      </c>
      <c r="F123" s="2" t="s">
        <v>62</v>
      </c>
      <c r="G123" s="13" t="s">
        <v>17</v>
      </c>
      <c r="H123" s="14">
        <v>8</v>
      </c>
      <c r="I123" s="17">
        <v>2800</v>
      </c>
      <c r="J123" s="16">
        <f t="shared" si="1"/>
        <v>22400</v>
      </c>
      <c r="K123" s="2" t="s">
        <v>16</v>
      </c>
      <c r="L123" s="11" t="s">
        <v>10</v>
      </c>
      <c r="M123" s="11" t="s">
        <v>11</v>
      </c>
      <c r="N123" s="11"/>
      <c r="O123" s="11"/>
      <c r="P123" s="15" t="s">
        <v>251</v>
      </c>
    </row>
    <row r="124" spans="3:16" ht="25.5" x14ac:dyDescent="0.25">
      <c r="C124" s="11">
        <v>121</v>
      </c>
      <c r="D124" s="2" t="s">
        <v>104</v>
      </c>
      <c r="E124" s="12" t="s">
        <v>227</v>
      </c>
      <c r="F124" s="2" t="s">
        <v>62</v>
      </c>
      <c r="G124" s="13" t="s">
        <v>228</v>
      </c>
      <c r="H124" s="14">
        <v>4</v>
      </c>
      <c r="I124" s="17">
        <v>8075</v>
      </c>
      <c r="J124" s="16">
        <f t="shared" si="1"/>
        <v>32300</v>
      </c>
      <c r="K124" s="2" t="s">
        <v>16</v>
      </c>
      <c r="L124" s="11" t="s">
        <v>10</v>
      </c>
      <c r="M124" s="11" t="s">
        <v>11</v>
      </c>
      <c r="N124" s="11"/>
      <c r="O124" s="11"/>
      <c r="P124" s="15" t="s">
        <v>251</v>
      </c>
    </row>
    <row r="125" spans="3:16" ht="25.5" x14ac:dyDescent="0.25">
      <c r="C125" s="11">
        <v>122</v>
      </c>
      <c r="D125" s="2" t="s">
        <v>178</v>
      </c>
      <c r="E125" s="12" t="s">
        <v>229</v>
      </c>
      <c r="F125" s="2" t="s">
        <v>102</v>
      </c>
      <c r="G125" s="13" t="s">
        <v>22</v>
      </c>
      <c r="H125" s="14">
        <v>1</v>
      </c>
      <c r="I125" s="17">
        <v>12905248.02</v>
      </c>
      <c r="J125" s="16">
        <f t="shared" si="1"/>
        <v>12905248.02</v>
      </c>
      <c r="K125" s="2" t="s">
        <v>16</v>
      </c>
      <c r="L125" s="11" t="s">
        <v>10</v>
      </c>
      <c r="M125" s="11" t="s">
        <v>11</v>
      </c>
      <c r="N125" s="11"/>
      <c r="O125" s="11"/>
      <c r="P125" s="15" t="s">
        <v>251</v>
      </c>
    </row>
    <row r="126" spans="3:16" ht="25.5" x14ac:dyDescent="0.25">
      <c r="C126" s="11">
        <v>123</v>
      </c>
      <c r="D126" s="2" t="s">
        <v>230</v>
      </c>
      <c r="E126" s="12" t="s">
        <v>231</v>
      </c>
      <c r="F126" s="2" t="s">
        <v>21</v>
      </c>
      <c r="G126" s="13" t="s">
        <v>15</v>
      </c>
      <c r="H126" s="14">
        <v>1</v>
      </c>
      <c r="I126" s="17">
        <f>1400000/2</f>
        <v>700000</v>
      </c>
      <c r="J126" s="16">
        <f t="shared" si="1"/>
        <v>700000</v>
      </c>
      <c r="K126" s="2" t="s">
        <v>16</v>
      </c>
      <c r="L126" s="11" t="s">
        <v>10</v>
      </c>
      <c r="M126" s="11" t="s">
        <v>11</v>
      </c>
      <c r="N126" s="11"/>
      <c r="O126" s="11"/>
      <c r="P126" s="15" t="s">
        <v>251</v>
      </c>
    </row>
    <row r="127" spans="3:16" ht="25.5" x14ac:dyDescent="0.25">
      <c r="C127" s="11">
        <v>124</v>
      </c>
      <c r="D127" s="2" t="s">
        <v>232</v>
      </c>
      <c r="E127" s="12" t="s">
        <v>233</v>
      </c>
      <c r="F127" s="2" t="s">
        <v>21</v>
      </c>
      <c r="G127" s="13" t="s">
        <v>15</v>
      </c>
      <c r="H127" s="14">
        <v>1</v>
      </c>
      <c r="I127" s="17">
        <v>1120980</v>
      </c>
      <c r="J127" s="16">
        <f t="shared" si="1"/>
        <v>1120980</v>
      </c>
      <c r="K127" s="2" t="s">
        <v>16</v>
      </c>
      <c r="L127" s="11" t="s">
        <v>10</v>
      </c>
      <c r="M127" s="11" t="s">
        <v>11</v>
      </c>
      <c r="N127" s="11"/>
      <c r="O127" s="11"/>
      <c r="P127" s="15" t="s">
        <v>251</v>
      </c>
    </row>
    <row r="128" spans="3:16" ht="25.5" x14ac:dyDescent="0.25">
      <c r="C128" s="11">
        <v>125</v>
      </c>
      <c r="D128" s="2" t="s">
        <v>107</v>
      </c>
      <c r="E128" s="12" t="s">
        <v>234</v>
      </c>
      <c r="F128" s="2" t="s">
        <v>62</v>
      </c>
      <c r="G128" s="13" t="s">
        <v>239</v>
      </c>
      <c r="H128" s="14">
        <v>2</v>
      </c>
      <c r="I128" s="17">
        <f>2590*530</f>
        <v>1372700</v>
      </c>
      <c r="J128" s="16">
        <f t="shared" si="1"/>
        <v>2745400</v>
      </c>
      <c r="K128" s="2" t="s">
        <v>16</v>
      </c>
      <c r="L128" s="11" t="s">
        <v>10</v>
      </c>
      <c r="M128" s="11" t="s">
        <v>11</v>
      </c>
      <c r="N128" s="11"/>
      <c r="O128" s="11"/>
      <c r="P128" s="15" t="s">
        <v>251</v>
      </c>
    </row>
    <row r="129" spans="3:16" ht="25.5" x14ac:dyDescent="0.25">
      <c r="C129" s="11">
        <v>126</v>
      </c>
      <c r="D129" s="2" t="s">
        <v>107</v>
      </c>
      <c r="E129" s="12" t="s">
        <v>235</v>
      </c>
      <c r="F129" s="2" t="s">
        <v>62</v>
      </c>
      <c r="G129" s="13" t="s">
        <v>239</v>
      </c>
      <c r="H129" s="14">
        <v>2</v>
      </c>
      <c r="I129" s="17">
        <f>440.06*530</f>
        <v>233231.8</v>
      </c>
      <c r="J129" s="16">
        <f t="shared" si="1"/>
        <v>466463.6</v>
      </c>
      <c r="K129" s="2" t="s">
        <v>16</v>
      </c>
      <c r="L129" s="11" t="s">
        <v>10</v>
      </c>
      <c r="M129" s="11" t="s">
        <v>11</v>
      </c>
      <c r="N129" s="11"/>
      <c r="O129" s="11"/>
      <c r="P129" s="15" t="s">
        <v>251</v>
      </c>
    </row>
    <row r="130" spans="3:16" ht="25.5" x14ac:dyDescent="0.25">
      <c r="C130" s="11">
        <v>127</v>
      </c>
      <c r="D130" s="2" t="s">
        <v>107</v>
      </c>
      <c r="E130" s="12" t="s">
        <v>236</v>
      </c>
      <c r="F130" s="2" t="s">
        <v>62</v>
      </c>
      <c r="G130" s="13" t="s">
        <v>239</v>
      </c>
      <c r="H130" s="14">
        <v>2</v>
      </c>
      <c r="I130" s="17">
        <v>70000</v>
      </c>
      <c r="J130" s="16">
        <f t="shared" si="1"/>
        <v>140000</v>
      </c>
      <c r="K130" s="2" t="s">
        <v>16</v>
      </c>
      <c r="L130" s="11" t="s">
        <v>10</v>
      </c>
      <c r="M130" s="11" t="s">
        <v>11</v>
      </c>
      <c r="N130" s="11"/>
      <c r="O130" s="11"/>
      <c r="P130" s="15" t="s">
        <v>251</v>
      </c>
    </row>
    <row r="131" spans="3:16" ht="25.5" x14ac:dyDescent="0.25">
      <c r="C131" s="11">
        <v>128</v>
      </c>
      <c r="D131" s="2" t="s">
        <v>107</v>
      </c>
      <c r="E131" s="12" t="s">
        <v>237</v>
      </c>
      <c r="F131" s="2" t="s">
        <v>62</v>
      </c>
      <c r="G131" s="13" t="s">
        <v>239</v>
      </c>
      <c r="H131" s="14">
        <v>2</v>
      </c>
      <c r="I131" s="17">
        <v>40000</v>
      </c>
      <c r="J131" s="16">
        <f t="shared" si="1"/>
        <v>80000</v>
      </c>
      <c r="K131" s="2" t="s">
        <v>16</v>
      </c>
      <c r="L131" s="11" t="s">
        <v>10</v>
      </c>
      <c r="M131" s="11" t="s">
        <v>11</v>
      </c>
      <c r="N131" s="11"/>
      <c r="O131" s="11"/>
      <c r="P131" s="15" t="s">
        <v>251</v>
      </c>
    </row>
    <row r="132" spans="3:16" ht="25.5" x14ac:dyDescent="0.25">
      <c r="C132" s="11">
        <v>129</v>
      </c>
      <c r="D132" s="2" t="s">
        <v>107</v>
      </c>
      <c r="E132" s="12" t="s">
        <v>238</v>
      </c>
      <c r="F132" s="2" t="s">
        <v>62</v>
      </c>
      <c r="G132" s="13" t="s">
        <v>240</v>
      </c>
      <c r="H132" s="14">
        <v>3</v>
      </c>
      <c r="I132" s="17">
        <v>16450.560000000001</v>
      </c>
      <c r="J132" s="16">
        <f t="shared" si="1"/>
        <v>49351.680000000008</v>
      </c>
      <c r="K132" s="2" t="s">
        <v>16</v>
      </c>
      <c r="L132" s="11" t="s">
        <v>10</v>
      </c>
      <c r="M132" s="11" t="s">
        <v>11</v>
      </c>
      <c r="N132" s="11"/>
      <c r="O132" s="11"/>
      <c r="P132" s="15" t="s">
        <v>251</v>
      </c>
    </row>
    <row r="133" spans="3:16" ht="25.5" x14ac:dyDescent="0.25">
      <c r="C133" s="11">
        <v>130</v>
      </c>
      <c r="D133" s="2" t="s">
        <v>107</v>
      </c>
      <c r="E133" s="12" t="s">
        <v>241</v>
      </c>
      <c r="F133" s="2" t="s">
        <v>62</v>
      </c>
      <c r="G133" s="13" t="s">
        <v>19</v>
      </c>
      <c r="H133" s="14">
        <v>1</v>
      </c>
      <c r="I133" s="17">
        <v>35000000</v>
      </c>
      <c r="J133" s="16">
        <f t="shared" si="1"/>
        <v>35000000</v>
      </c>
      <c r="K133" s="2" t="s">
        <v>16</v>
      </c>
      <c r="L133" s="11" t="s">
        <v>10</v>
      </c>
      <c r="M133" s="11" t="s">
        <v>11</v>
      </c>
      <c r="N133" s="11"/>
      <c r="O133" s="11"/>
      <c r="P133" s="15" t="s">
        <v>251</v>
      </c>
    </row>
    <row r="134" spans="3:16" ht="25.5" x14ac:dyDescent="0.25">
      <c r="C134" s="11">
        <v>131</v>
      </c>
      <c r="D134" s="2" t="s">
        <v>107</v>
      </c>
      <c r="E134" s="12" t="s">
        <v>146</v>
      </c>
      <c r="F134" s="2" t="s">
        <v>62</v>
      </c>
      <c r="G134" s="13" t="s">
        <v>19</v>
      </c>
      <c r="H134" s="14">
        <v>1</v>
      </c>
      <c r="I134" s="17">
        <v>2640000</v>
      </c>
      <c r="J134" s="16">
        <f t="shared" ref="J134:J229" si="2">H134*I134</f>
        <v>2640000</v>
      </c>
      <c r="K134" s="2" t="s">
        <v>16</v>
      </c>
      <c r="L134" s="11" t="s">
        <v>10</v>
      </c>
      <c r="M134" s="11" t="s">
        <v>11</v>
      </c>
      <c r="N134" s="11"/>
      <c r="O134" s="11"/>
      <c r="P134" s="15" t="s">
        <v>251</v>
      </c>
    </row>
    <row r="135" spans="3:16" ht="25.5" x14ac:dyDescent="0.25">
      <c r="C135" s="11">
        <v>132</v>
      </c>
      <c r="D135" s="2" t="s">
        <v>107</v>
      </c>
      <c r="E135" s="12" t="s">
        <v>146</v>
      </c>
      <c r="F135" s="2" t="s">
        <v>62</v>
      </c>
      <c r="G135" s="13" t="s">
        <v>19</v>
      </c>
      <c r="H135" s="14">
        <v>1</v>
      </c>
      <c r="I135" s="17">
        <v>2090000</v>
      </c>
      <c r="J135" s="16">
        <f t="shared" si="2"/>
        <v>2090000</v>
      </c>
      <c r="K135" s="2" t="s">
        <v>16</v>
      </c>
      <c r="L135" s="11" t="s">
        <v>10</v>
      </c>
      <c r="M135" s="11" t="s">
        <v>11</v>
      </c>
      <c r="N135" s="11"/>
      <c r="O135" s="11"/>
      <c r="P135" s="15" t="s">
        <v>251</v>
      </c>
    </row>
    <row r="136" spans="3:16" ht="25.5" x14ac:dyDescent="0.25">
      <c r="C136" s="11">
        <v>133</v>
      </c>
      <c r="D136" s="2" t="s">
        <v>107</v>
      </c>
      <c r="E136" s="12" t="s">
        <v>146</v>
      </c>
      <c r="F136" s="2" t="s">
        <v>62</v>
      </c>
      <c r="G136" s="13" t="s">
        <v>19</v>
      </c>
      <c r="H136" s="14">
        <v>1</v>
      </c>
      <c r="I136" s="17">
        <v>4080000</v>
      </c>
      <c r="J136" s="16">
        <f t="shared" si="2"/>
        <v>4080000</v>
      </c>
      <c r="K136" s="2" t="s">
        <v>16</v>
      </c>
      <c r="L136" s="11" t="s">
        <v>10</v>
      </c>
      <c r="M136" s="11" t="s">
        <v>11</v>
      </c>
      <c r="N136" s="11"/>
      <c r="O136" s="11"/>
      <c r="P136" s="15" t="s">
        <v>251</v>
      </c>
    </row>
    <row r="137" spans="3:16" ht="25.5" x14ac:dyDescent="0.25">
      <c r="C137" s="11">
        <v>134</v>
      </c>
      <c r="D137" s="2" t="s">
        <v>107</v>
      </c>
      <c r="E137" s="12" t="s">
        <v>146</v>
      </c>
      <c r="F137" s="2" t="s">
        <v>62</v>
      </c>
      <c r="G137" s="13" t="s">
        <v>19</v>
      </c>
      <c r="H137" s="14">
        <v>1</v>
      </c>
      <c r="I137" s="17">
        <v>1650000</v>
      </c>
      <c r="J137" s="16">
        <f t="shared" si="2"/>
        <v>1650000</v>
      </c>
      <c r="K137" s="2" t="s">
        <v>16</v>
      </c>
      <c r="L137" s="11" t="s">
        <v>10</v>
      </c>
      <c r="M137" s="11" t="s">
        <v>11</v>
      </c>
      <c r="N137" s="11"/>
      <c r="O137" s="11"/>
      <c r="P137" s="15" t="s">
        <v>251</v>
      </c>
    </row>
    <row r="138" spans="3:16" ht="25.5" x14ac:dyDescent="0.25">
      <c r="C138" s="11">
        <v>135</v>
      </c>
      <c r="D138" s="2" t="s">
        <v>107</v>
      </c>
      <c r="E138" s="12" t="s">
        <v>242</v>
      </c>
      <c r="F138" s="2" t="s">
        <v>62</v>
      </c>
      <c r="G138" s="13" t="s">
        <v>19</v>
      </c>
      <c r="H138" s="14">
        <v>15</v>
      </c>
      <c r="I138" s="17">
        <v>112000</v>
      </c>
      <c r="J138" s="16">
        <f t="shared" si="2"/>
        <v>1680000</v>
      </c>
      <c r="K138" s="2" t="s">
        <v>16</v>
      </c>
      <c r="L138" s="11" t="s">
        <v>10</v>
      </c>
      <c r="M138" s="11" t="s">
        <v>11</v>
      </c>
      <c r="N138" s="11"/>
      <c r="O138" s="11"/>
      <c r="P138" s="15" t="s">
        <v>251</v>
      </c>
    </row>
    <row r="139" spans="3:16" ht="25.5" x14ac:dyDescent="0.25">
      <c r="C139" s="11">
        <v>136</v>
      </c>
      <c r="D139" s="2" t="s">
        <v>107</v>
      </c>
      <c r="E139" s="12" t="s">
        <v>243</v>
      </c>
      <c r="F139" s="2" t="s">
        <v>62</v>
      </c>
      <c r="G139" s="13" t="s">
        <v>19</v>
      </c>
      <c r="H139" s="14">
        <v>30</v>
      </c>
      <c r="I139" s="17">
        <v>3360</v>
      </c>
      <c r="J139" s="16">
        <f t="shared" si="2"/>
        <v>100800</v>
      </c>
      <c r="K139" s="2" t="s">
        <v>16</v>
      </c>
      <c r="L139" s="11" t="s">
        <v>10</v>
      </c>
      <c r="M139" s="11" t="s">
        <v>11</v>
      </c>
      <c r="N139" s="11"/>
      <c r="O139" s="11"/>
      <c r="P139" s="15" t="s">
        <v>251</v>
      </c>
    </row>
    <row r="140" spans="3:16" ht="25.5" x14ac:dyDescent="0.25">
      <c r="C140" s="11">
        <v>137</v>
      </c>
      <c r="D140" s="2" t="s">
        <v>107</v>
      </c>
      <c r="E140" s="12" t="s">
        <v>244</v>
      </c>
      <c r="F140" s="2" t="s">
        <v>62</v>
      </c>
      <c r="G140" s="13" t="s">
        <v>19</v>
      </c>
      <c r="H140" s="14">
        <v>30</v>
      </c>
      <c r="I140" s="17">
        <v>5600</v>
      </c>
      <c r="J140" s="16">
        <f t="shared" si="2"/>
        <v>168000</v>
      </c>
      <c r="K140" s="2" t="s">
        <v>16</v>
      </c>
      <c r="L140" s="11" t="s">
        <v>10</v>
      </c>
      <c r="M140" s="11" t="s">
        <v>11</v>
      </c>
      <c r="N140" s="11"/>
      <c r="O140" s="11"/>
      <c r="P140" s="15" t="s">
        <v>251</v>
      </c>
    </row>
    <row r="141" spans="3:16" ht="25.5" x14ac:dyDescent="0.25">
      <c r="C141" s="11">
        <v>138</v>
      </c>
      <c r="D141" s="2" t="s">
        <v>107</v>
      </c>
      <c r="E141" s="12" t="s">
        <v>245</v>
      </c>
      <c r="F141" s="2" t="s">
        <v>62</v>
      </c>
      <c r="G141" s="13" t="s">
        <v>19</v>
      </c>
      <c r="H141" s="14">
        <v>30</v>
      </c>
      <c r="I141" s="17">
        <v>5600</v>
      </c>
      <c r="J141" s="16">
        <f t="shared" si="2"/>
        <v>168000</v>
      </c>
      <c r="K141" s="2" t="s">
        <v>16</v>
      </c>
      <c r="L141" s="11" t="s">
        <v>10</v>
      </c>
      <c r="M141" s="11" t="s">
        <v>11</v>
      </c>
      <c r="N141" s="11"/>
      <c r="O141" s="11"/>
      <c r="P141" s="15" t="s">
        <v>251</v>
      </c>
    </row>
    <row r="142" spans="3:16" ht="25.5" x14ac:dyDescent="0.25">
      <c r="C142" s="11">
        <v>139</v>
      </c>
      <c r="D142" s="2" t="s">
        <v>107</v>
      </c>
      <c r="E142" s="12" t="s">
        <v>246</v>
      </c>
      <c r="F142" s="2" t="s">
        <v>62</v>
      </c>
      <c r="G142" s="13" t="s">
        <v>19</v>
      </c>
      <c r="H142" s="14">
        <v>9</v>
      </c>
      <c r="I142" s="17">
        <v>28920</v>
      </c>
      <c r="J142" s="16">
        <f t="shared" si="2"/>
        <v>260280</v>
      </c>
      <c r="K142" s="2" t="s">
        <v>16</v>
      </c>
      <c r="L142" s="11" t="s">
        <v>10</v>
      </c>
      <c r="M142" s="11" t="s">
        <v>11</v>
      </c>
      <c r="N142" s="11"/>
      <c r="O142" s="11"/>
      <c r="P142" s="15" t="s">
        <v>251</v>
      </c>
    </row>
    <row r="143" spans="3:16" ht="25.5" x14ac:dyDescent="0.25">
      <c r="C143" s="11">
        <v>140</v>
      </c>
      <c r="D143" s="2" t="s">
        <v>107</v>
      </c>
      <c r="E143" s="12" t="s">
        <v>247</v>
      </c>
      <c r="F143" s="2" t="s">
        <v>62</v>
      </c>
      <c r="G143" s="13" t="s">
        <v>19</v>
      </c>
      <c r="H143" s="14">
        <v>12</v>
      </c>
      <c r="I143" s="17">
        <v>15424</v>
      </c>
      <c r="J143" s="16">
        <f t="shared" si="2"/>
        <v>185088</v>
      </c>
      <c r="K143" s="2" t="s">
        <v>16</v>
      </c>
      <c r="L143" s="11" t="s">
        <v>10</v>
      </c>
      <c r="M143" s="11" t="s">
        <v>11</v>
      </c>
      <c r="N143" s="11"/>
      <c r="O143" s="11"/>
      <c r="P143" s="15" t="s">
        <v>251</v>
      </c>
    </row>
    <row r="144" spans="3:16" ht="25.5" x14ac:dyDescent="0.25">
      <c r="C144" s="11">
        <v>141</v>
      </c>
      <c r="D144" s="2" t="s">
        <v>107</v>
      </c>
      <c r="E144" s="12" t="s">
        <v>248</v>
      </c>
      <c r="F144" s="2" t="s">
        <v>62</v>
      </c>
      <c r="G144" s="13" t="s">
        <v>19</v>
      </c>
      <c r="H144" s="14">
        <v>10</v>
      </c>
      <c r="I144" s="17">
        <v>19000</v>
      </c>
      <c r="J144" s="16">
        <f t="shared" si="2"/>
        <v>190000</v>
      </c>
      <c r="K144" s="2" t="s">
        <v>16</v>
      </c>
      <c r="L144" s="11" t="s">
        <v>10</v>
      </c>
      <c r="M144" s="11" t="s">
        <v>11</v>
      </c>
      <c r="N144" s="11"/>
      <c r="O144" s="11"/>
      <c r="P144" s="15" t="s">
        <v>251</v>
      </c>
    </row>
    <row r="145" spans="3:16" ht="25.5" x14ac:dyDescent="0.25">
      <c r="C145" s="11">
        <v>142</v>
      </c>
      <c r="D145" s="2" t="s">
        <v>107</v>
      </c>
      <c r="E145" s="12" t="s">
        <v>249</v>
      </c>
      <c r="F145" s="2" t="s">
        <v>62</v>
      </c>
      <c r="G145" s="13" t="s">
        <v>19</v>
      </c>
      <c r="H145" s="14">
        <v>30</v>
      </c>
      <c r="I145" s="17">
        <v>22000</v>
      </c>
      <c r="J145" s="16">
        <f t="shared" si="2"/>
        <v>660000</v>
      </c>
      <c r="K145" s="2" t="s">
        <v>16</v>
      </c>
      <c r="L145" s="11" t="s">
        <v>10</v>
      </c>
      <c r="M145" s="11" t="s">
        <v>11</v>
      </c>
      <c r="N145" s="11"/>
      <c r="O145" s="11"/>
      <c r="P145" s="15" t="s">
        <v>251</v>
      </c>
    </row>
    <row r="146" spans="3:16" ht="25.5" x14ac:dyDescent="0.25">
      <c r="C146" s="11">
        <v>143</v>
      </c>
      <c r="D146" s="2" t="s">
        <v>107</v>
      </c>
      <c r="E146" s="12" t="s">
        <v>250</v>
      </c>
      <c r="F146" s="2" t="s">
        <v>62</v>
      </c>
      <c r="G146" s="13" t="s">
        <v>19</v>
      </c>
      <c r="H146" s="14">
        <v>30</v>
      </c>
      <c r="I146" s="17">
        <v>22000</v>
      </c>
      <c r="J146" s="16">
        <f t="shared" si="2"/>
        <v>660000</v>
      </c>
      <c r="K146" s="2" t="s">
        <v>16</v>
      </c>
      <c r="L146" s="11" t="s">
        <v>10</v>
      </c>
      <c r="M146" s="11" t="s">
        <v>11</v>
      </c>
      <c r="N146" s="11"/>
      <c r="O146" s="11"/>
      <c r="P146" s="15" t="s">
        <v>251</v>
      </c>
    </row>
    <row r="147" spans="3:16" ht="25.5" x14ac:dyDescent="0.25">
      <c r="C147" s="11">
        <v>144</v>
      </c>
      <c r="D147" s="2" t="s">
        <v>107</v>
      </c>
      <c r="E147" s="12" t="s">
        <v>252</v>
      </c>
      <c r="F147" s="2" t="s">
        <v>62</v>
      </c>
      <c r="G147" s="13" t="s">
        <v>19</v>
      </c>
      <c r="H147" s="14">
        <v>1</v>
      </c>
      <c r="I147" s="17">
        <v>118126.39999999999</v>
      </c>
      <c r="J147" s="16">
        <f t="shared" si="2"/>
        <v>118126.39999999999</v>
      </c>
      <c r="K147" s="2" t="s">
        <v>16</v>
      </c>
      <c r="L147" s="11" t="s">
        <v>10</v>
      </c>
      <c r="M147" s="11" t="s">
        <v>11</v>
      </c>
      <c r="N147" s="11"/>
      <c r="O147" s="11"/>
      <c r="P147" s="15" t="s">
        <v>255</v>
      </c>
    </row>
    <row r="148" spans="3:16" ht="25.5" x14ac:dyDescent="0.25">
      <c r="C148" s="11">
        <v>145</v>
      </c>
      <c r="D148" s="2" t="s">
        <v>107</v>
      </c>
      <c r="E148" s="12" t="s">
        <v>253</v>
      </c>
      <c r="F148" s="2" t="s">
        <v>62</v>
      </c>
      <c r="G148" s="13" t="s">
        <v>19</v>
      </c>
      <c r="H148" s="14">
        <v>1</v>
      </c>
      <c r="I148" s="17">
        <v>88978</v>
      </c>
      <c r="J148" s="16">
        <f t="shared" si="2"/>
        <v>88978</v>
      </c>
      <c r="K148" s="2" t="s">
        <v>16</v>
      </c>
      <c r="L148" s="11" t="s">
        <v>10</v>
      </c>
      <c r="M148" s="11" t="s">
        <v>11</v>
      </c>
      <c r="N148" s="11"/>
      <c r="O148" s="11"/>
      <c r="P148" s="15" t="s">
        <v>255</v>
      </c>
    </row>
    <row r="149" spans="3:16" ht="25.5" x14ac:dyDescent="0.25">
      <c r="C149" s="11">
        <v>146</v>
      </c>
      <c r="D149" s="2" t="s">
        <v>107</v>
      </c>
      <c r="E149" s="12" t="s">
        <v>254</v>
      </c>
      <c r="F149" s="2" t="s">
        <v>62</v>
      </c>
      <c r="G149" s="13" t="s">
        <v>19</v>
      </c>
      <c r="H149" s="14">
        <v>1</v>
      </c>
      <c r="I149" s="17">
        <f>2249701.08-20320.27-300</f>
        <v>2229080.81</v>
      </c>
      <c r="J149" s="16">
        <f t="shared" si="2"/>
        <v>2229080.81</v>
      </c>
      <c r="K149" s="2" t="s">
        <v>16</v>
      </c>
      <c r="L149" s="11" t="s">
        <v>10</v>
      </c>
      <c r="M149" s="11" t="s">
        <v>11</v>
      </c>
      <c r="N149" s="11"/>
      <c r="O149" s="11"/>
      <c r="P149" s="15" t="s">
        <v>255</v>
      </c>
    </row>
    <row r="150" spans="3:16" ht="25.5" x14ac:dyDescent="0.25">
      <c r="C150" s="11">
        <v>147</v>
      </c>
      <c r="D150" s="2" t="s">
        <v>178</v>
      </c>
      <c r="E150" s="12" t="s">
        <v>256</v>
      </c>
      <c r="F150" s="2" t="s">
        <v>23</v>
      </c>
      <c r="G150" s="13" t="s">
        <v>15</v>
      </c>
      <c r="H150" s="14">
        <v>1</v>
      </c>
      <c r="I150" s="17">
        <v>644000</v>
      </c>
      <c r="J150" s="16">
        <f t="shared" si="2"/>
        <v>644000</v>
      </c>
      <c r="K150" s="2" t="s">
        <v>16</v>
      </c>
      <c r="L150" s="11" t="s">
        <v>10</v>
      </c>
      <c r="M150" s="11" t="s">
        <v>11</v>
      </c>
      <c r="N150" s="11"/>
      <c r="O150" s="11"/>
      <c r="P150" s="15" t="s">
        <v>263</v>
      </c>
    </row>
    <row r="151" spans="3:16" ht="25.5" x14ac:dyDescent="0.25">
      <c r="C151" s="11">
        <v>148</v>
      </c>
      <c r="D151" s="2" t="s">
        <v>178</v>
      </c>
      <c r="E151" s="12" t="s">
        <v>257</v>
      </c>
      <c r="F151" s="2" t="s">
        <v>23</v>
      </c>
      <c r="G151" s="13" t="s">
        <v>15</v>
      </c>
      <c r="H151" s="14">
        <v>1</v>
      </c>
      <c r="I151" s="17">
        <v>200000</v>
      </c>
      <c r="J151" s="16">
        <f t="shared" si="2"/>
        <v>200000</v>
      </c>
      <c r="K151" s="2" t="s">
        <v>16</v>
      </c>
      <c r="L151" s="11" t="s">
        <v>10</v>
      </c>
      <c r="M151" s="11" t="s">
        <v>11</v>
      </c>
      <c r="N151" s="11"/>
      <c r="O151" s="11"/>
      <c r="P151" s="15" t="s">
        <v>263</v>
      </c>
    </row>
    <row r="152" spans="3:16" ht="25.5" x14ac:dyDescent="0.25">
      <c r="C152" s="11">
        <v>149</v>
      </c>
      <c r="D152" s="2" t="s">
        <v>178</v>
      </c>
      <c r="E152" s="12" t="s">
        <v>258</v>
      </c>
      <c r="F152" s="2" t="s">
        <v>23</v>
      </c>
      <c r="G152" s="13" t="s">
        <v>15</v>
      </c>
      <c r="H152" s="14">
        <v>1</v>
      </c>
      <c r="I152" s="17">
        <v>700000</v>
      </c>
      <c r="J152" s="16">
        <f t="shared" si="2"/>
        <v>700000</v>
      </c>
      <c r="K152" s="2" t="s">
        <v>16</v>
      </c>
      <c r="L152" s="11" t="s">
        <v>10</v>
      </c>
      <c r="M152" s="11" t="s">
        <v>11</v>
      </c>
      <c r="N152" s="11"/>
      <c r="O152" s="11"/>
      <c r="P152" s="15" t="s">
        <v>263</v>
      </c>
    </row>
    <row r="153" spans="3:16" ht="25.5" x14ac:dyDescent="0.25">
      <c r="C153" s="11">
        <v>150</v>
      </c>
      <c r="D153" s="2" t="s">
        <v>178</v>
      </c>
      <c r="E153" s="12" t="s">
        <v>259</v>
      </c>
      <c r="F153" s="2" t="s">
        <v>23</v>
      </c>
      <c r="G153" s="13" t="s">
        <v>15</v>
      </c>
      <c r="H153" s="14">
        <v>1</v>
      </c>
      <c r="I153" s="17">
        <v>200000</v>
      </c>
      <c r="J153" s="16">
        <f t="shared" si="2"/>
        <v>200000</v>
      </c>
      <c r="K153" s="2" t="s">
        <v>16</v>
      </c>
      <c r="L153" s="11" t="s">
        <v>10</v>
      </c>
      <c r="M153" s="11" t="s">
        <v>11</v>
      </c>
      <c r="N153" s="11"/>
      <c r="O153" s="11"/>
      <c r="P153" s="15" t="s">
        <v>263</v>
      </c>
    </row>
    <row r="154" spans="3:16" ht="25.5" x14ac:dyDescent="0.25">
      <c r="C154" s="11">
        <v>151</v>
      </c>
      <c r="D154" s="2" t="s">
        <v>178</v>
      </c>
      <c r="E154" s="12" t="s">
        <v>260</v>
      </c>
      <c r="F154" s="2" t="s">
        <v>262</v>
      </c>
      <c r="G154" s="13" t="s">
        <v>32</v>
      </c>
      <c r="H154" s="14">
        <v>1</v>
      </c>
      <c r="I154" s="17">
        <v>4430000</v>
      </c>
      <c r="J154" s="16">
        <f t="shared" si="2"/>
        <v>4430000</v>
      </c>
      <c r="K154" s="2" t="s">
        <v>16</v>
      </c>
      <c r="L154" s="11" t="s">
        <v>10</v>
      </c>
      <c r="M154" s="11" t="s">
        <v>11</v>
      </c>
      <c r="N154" s="11"/>
      <c r="O154" s="11"/>
      <c r="P154" s="15" t="s">
        <v>263</v>
      </c>
    </row>
    <row r="155" spans="3:16" ht="25.5" x14ac:dyDescent="0.25">
      <c r="C155" s="11">
        <v>152</v>
      </c>
      <c r="D155" s="2" t="s">
        <v>178</v>
      </c>
      <c r="E155" s="12" t="s">
        <v>261</v>
      </c>
      <c r="F155" s="2" t="s">
        <v>23</v>
      </c>
      <c r="G155" s="13" t="s">
        <v>32</v>
      </c>
      <c r="H155" s="14">
        <v>1</v>
      </c>
      <c r="I155" s="17">
        <v>8000000</v>
      </c>
      <c r="J155" s="16">
        <f t="shared" si="2"/>
        <v>8000000</v>
      </c>
      <c r="K155" s="2" t="s">
        <v>16</v>
      </c>
      <c r="L155" s="11" t="s">
        <v>10</v>
      </c>
      <c r="M155" s="11" t="s">
        <v>11</v>
      </c>
      <c r="N155" s="11"/>
      <c r="O155" s="11"/>
      <c r="P155" s="15" t="s">
        <v>263</v>
      </c>
    </row>
    <row r="156" spans="3:16" ht="25.5" x14ac:dyDescent="0.25">
      <c r="C156" s="11">
        <v>153</v>
      </c>
      <c r="D156" s="2" t="s">
        <v>104</v>
      </c>
      <c r="E156" s="12" t="s">
        <v>104</v>
      </c>
      <c r="F156" s="2" t="s">
        <v>267</v>
      </c>
      <c r="G156" s="13" t="s">
        <v>32</v>
      </c>
      <c r="H156" s="14">
        <v>1</v>
      </c>
      <c r="I156" s="17">
        <v>600000</v>
      </c>
      <c r="J156" s="16">
        <f t="shared" si="2"/>
        <v>600000</v>
      </c>
      <c r="K156" s="2" t="s">
        <v>16</v>
      </c>
      <c r="L156" s="11" t="s">
        <v>10</v>
      </c>
      <c r="M156" s="11" t="s">
        <v>11</v>
      </c>
      <c r="N156" s="11"/>
      <c r="O156" s="11"/>
      <c r="P156" s="15" t="s">
        <v>263</v>
      </c>
    </row>
    <row r="157" spans="3:16" ht="25.5" x14ac:dyDescent="0.25">
      <c r="C157" s="11">
        <v>154</v>
      </c>
      <c r="D157" s="2" t="s">
        <v>34</v>
      </c>
      <c r="E157" s="12" t="s">
        <v>264</v>
      </c>
      <c r="F157" s="2" t="s">
        <v>267</v>
      </c>
      <c r="G157" s="13" t="s">
        <v>32</v>
      </c>
      <c r="H157" s="14">
        <v>1</v>
      </c>
      <c r="I157" s="17">
        <v>3700000</v>
      </c>
      <c r="J157" s="16">
        <f t="shared" si="2"/>
        <v>3700000</v>
      </c>
      <c r="K157" s="2" t="s">
        <v>16</v>
      </c>
      <c r="L157" s="11" t="s">
        <v>10</v>
      </c>
      <c r="M157" s="11" t="s">
        <v>11</v>
      </c>
      <c r="N157" s="11"/>
      <c r="O157" s="11"/>
      <c r="P157" s="15" t="s">
        <v>263</v>
      </c>
    </row>
    <row r="158" spans="3:16" ht="25.5" x14ac:dyDescent="0.25">
      <c r="C158" s="11">
        <v>155</v>
      </c>
      <c r="D158" s="2" t="s">
        <v>34</v>
      </c>
      <c r="E158" s="12" t="s">
        <v>265</v>
      </c>
      <c r="F158" s="2" t="s">
        <v>267</v>
      </c>
      <c r="G158" s="13" t="s">
        <v>32</v>
      </c>
      <c r="H158" s="14">
        <v>1</v>
      </c>
      <c r="I158" s="17">
        <v>700000</v>
      </c>
      <c r="J158" s="16">
        <f t="shared" si="2"/>
        <v>700000</v>
      </c>
      <c r="K158" s="2" t="s">
        <v>16</v>
      </c>
      <c r="L158" s="11" t="s">
        <v>10</v>
      </c>
      <c r="M158" s="11" t="s">
        <v>11</v>
      </c>
      <c r="N158" s="11"/>
      <c r="O158" s="11"/>
      <c r="P158" s="15" t="s">
        <v>263</v>
      </c>
    </row>
    <row r="159" spans="3:16" ht="25.5" x14ac:dyDescent="0.25">
      <c r="C159" s="11">
        <v>156</v>
      </c>
      <c r="D159" s="2" t="s">
        <v>34</v>
      </c>
      <c r="E159" s="12" t="s">
        <v>266</v>
      </c>
      <c r="F159" s="2" t="s">
        <v>267</v>
      </c>
      <c r="G159" s="13" t="s">
        <v>32</v>
      </c>
      <c r="H159" s="14">
        <v>1</v>
      </c>
      <c r="I159" s="17">
        <v>19716190</v>
      </c>
      <c r="J159" s="16">
        <f t="shared" si="2"/>
        <v>19716190</v>
      </c>
      <c r="K159" s="2" t="s">
        <v>16</v>
      </c>
      <c r="L159" s="11" t="s">
        <v>10</v>
      </c>
      <c r="M159" s="11" t="s">
        <v>11</v>
      </c>
      <c r="N159" s="11"/>
      <c r="O159" s="11"/>
      <c r="P159" s="15" t="s">
        <v>263</v>
      </c>
    </row>
    <row r="160" spans="3:16" ht="25.5" x14ac:dyDescent="0.25">
      <c r="C160" s="11">
        <v>157</v>
      </c>
      <c r="D160" s="2" t="s">
        <v>34</v>
      </c>
      <c r="E160" s="12" t="s">
        <v>268</v>
      </c>
      <c r="F160" s="2" t="s">
        <v>267</v>
      </c>
      <c r="G160" s="13" t="s">
        <v>32</v>
      </c>
      <c r="H160" s="14">
        <v>1</v>
      </c>
      <c r="I160" s="17">
        <v>7000000</v>
      </c>
      <c r="J160" s="16">
        <f t="shared" si="2"/>
        <v>7000000</v>
      </c>
      <c r="K160" s="2" t="s">
        <v>16</v>
      </c>
      <c r="L160" s="11" t="s">
        <v>10</v>
      </c>
      <c r="M160" s="11" t="s">
        <v>11</v>
      </c>
      <c r="N160" s="11"/>
      <c r="O160" s="11"/>
      <c r="P160" s="15" t="s">
        <v>263</v>
      </c>
    </row>
    <row r="161" spans="3:16" ht="25.5" x14ac:dyDescent="0.25">
      <c r="C161" s="11">
        <v>158</v>
      </c>
      <c r="D161" s="2" t="s">
        <v>107</v>
      </c>
      <c r="E161" s="12" t="s">
        <v>269</v>
      </c>
      <c r="F161" s="2" t="s">
        <v>267</v>
      </c>
      <c r="G161" s="13" t="s">
        <v>19</v>
      </c>
      <c r="H161" s="14">
        <v>1</v>
      </c>
      <c r="I161" s="17">
        <v>1200000</v>
      </c>
      <c r="J161" s="16">
        <f t="shared" si="2"/>
        <v>1200000</v>
      </c>
      <c r="K161" s="2" t="s">
        <v>16</v>
      </c>
      <c r="L161" s="11" t="s">
        <v>10</v>
      </c>
      <c r="M161" s="11" t="s">
        <v>11</v>
      </c>
      <c r="N161" s="11"/>
      <c r="O161" s="11"/>
      <c r="P161" s="15" t="s">
        <v>263</v>
      </c>
    </row>
    <row r="162" spans="3:16" ht="25.5" x14ac:dyDescent="0.25">
      <c r="C162" s="11">
        <v>159</v>
      </c>
      <c r="D162" s="2" t="s">
        <v>107</v>
      </c>
      <c r="E162" s="12" t="s">
        <v>270</v>
      </c>
      <c r="F162" s="2" t="s">
        <v>267</v>
      </c>
      <c r="G162" s="13" t="s">
        <v>19</v>
      </c>
      <c r="H162" s="14">
        <v>1</v>
      </c>
      <c r="I162" s="17">
        <v>750000</v>
      </c>
      <c r="J162" s="16">
        <f t="shared" si="2"/>
        <v>750000</v>
      </c>
      <c r="K162" s="2" t="s">
        <v>16</v>
      </c>
      <c r="L162" s="11" t="s">
        <v>10</v>
      </c>
      <c r="M162" s="11" t="s">
        <v>11</v>
      </c>
      <c r="N162" s="11"/>
      <c r="O162" s="11"/>
      <c r="P162" s="15" t="s">
        <v>263</v>
      </c>
    </row>
    <row r="163" spans="3:16" ht="25.5" x14ac:dyDescent="0.25">
      <c r="C163" s="11">
        <v>160</v>
      </c>
      <c r="D163" s="2" t="s">
        <v>107</v>
      </c>
      <c r="E163" s="12" t="s">
        <v>271</v>
      </c>
      <c r="F163" s="2" t="s">
        <v>267</v>
      </c>
      <c r="G163" s="13" t="s">
        <v>19</v>
      </c>
      <c r="H163" s="14">
        <v>1</v>
      </c>
      <c r="I163" s="17">
        <v>1600000</v>
      </c>
      <c r="J163" s="16">
        <f t="shared" si="2"/>
        <v>1600000</v>
      </c>
      <c r="K163" s="2" t="s">
        <v>16</v>
      </c>
      <c r="L163" s="11" t="s">
        <v>10</v>
      </c>
      <c r="M163" s="11" t="s">
        <v>11</v>
      </c>
      <c r="N163" s="11"/>
      <c r="O163" s="11"/>
      <c r="P163" s="15" t="s">
        <v>263</v>
      </c>
    </row>
    <row r="164" spans="3:16" ht="25.5" x14ac:dyDescent="0.25">
      <c r="C164" s="11">
        <v>161</v>
      </c>
      <c r="D164" s="2" t="s">
        <v>107</v>
      </c>
      <c r="E164" s="12" t="s">
        <v>272</v>
      </c>
      <c r="F164" s="2" t="s">
        <v>267</v>
      </c>
      <c r="G164" s="13" t="s">
        <v>19</v>
      </c>
      <c r="H164" s="14">
        <v>1</v>
      </c>
      <c r="I164" s="17">
        <v>500000</v>
      </c>
      <c r="J164" s="16">
        <f t="shared" si="2"/>
        <v>500000</v>
      </c>
      <c r="K164" s="2" t="s">
        <v>16</v>
      </c>
      <c r="L164" s="11" t="s">
        <v>10</v>
      </c>
      <c r="M164" s="11" t="s">
        <v>11</v>
      </c>
      <c r="N164" s="11"/>
      <c r="O164" s="11"/>
      <c r="P164" s="15" t="s">
        <v>263</v>
      </c>
    </row>
    <row r="165" spans="3:16" ht="25.5" x14ac:dyDescent="0.25">
      <c r="C165" s="11">
        <v>162</v>
      </c>
      <c r="D165" s="2" t="s">
        <v>107</v>
      </c>
      <c r="E165" s="12" t="s">
        <v>273</v>
      </c>
      <c r="F165" s="2" t="s">
        <v>267</v>
      </c>
      <c r="G165" s="13" t="s">
        <v>19</v>
      </c>
      <c r="H165" s="14">
        <v>1</v>
      </c>
      <c r="I165" s="17">
        <v>1600000</v>
      </c>
      <c r="J165" s="16">
        <f t="shared" si="2"/>
        <v>1600000</v>
      </c>
      <c r="K165" s="2" t="s">
        <v>16</v>
      </c>
      <c r="L165" s="11" t="s">
        <v>10</v>
      </c>
      <c r="M165" s="11" t="s">
        <v>11</v>
      </c>
      <c r="N165" s="11"/>
      <c r="O165" s="11"/>
      <c r="P165" s="15" t="s">
        <v>263</v>
      </c>
    </row>
    <row r="166" spans="3:16" ht="25.5" x14ac:dyDescent="0.25">
      <c r="C166" s="11">
        <v>163</v>
      </c>
      <c r="D166" s="2" t="s">
        <v>107</v>
      </c>
      <c r="E166" s="12" t="s">
        <v>274</v>
      </c>
      <c r="F166" s="2" t="s">
        <v>267</v>
      </c>
      <c r="G166" s="13" t="s">
        <v>19</v>
      </c>
      <c r="H166" s="14">
        <v>1</v>
      </c>
      <c r="I166" s="17">
        <v>300000</v>
      </c>
      <c r="J166" s="16">
        <f t="shared" si="2"/>
        <v>300000</v>
      </c>
      <c r="K166" s="2" t="s">
        <v>16</v>
      </c>
      <c r="L166" s="11" t="s">
        <v>10</v>
      </c>
      <c r="M166" s="11" t="s">
        <v>11</v>
      </c>
      <c r="N166" s="11"/>
      <c r="O166" s="11"/>
      <c r="P166" s="15" t="s">
        <v>263</v>
      </c>
    </row>
    <row r="167" spans="3:16" ht="25.5" x14ac:dyDescent="0.25">
      <c r="C167" s="11">
        <v>164</v>
      </c>
      <c r="D167" s="2" t="s">
        <v>107</v>
      </c>
      <c r="E167" s="12" t="s">
        <v>275</v>
      </c>
      <c r="F167" s="2" t="s">
        <v>267</v>
      </c>
      <c r="G167" s="13" t="s">
        <v>19</v>
      </c>
      <c r="H167" s="14">
        <v>1</v>
      </c>
      <c r="I167" s="17">
        <v>200000</v>
      </c>
      <c r="J167" s="16">
        <f t="shared" si="2"/>
        <v>200000</v>
      </c>
      <c r="K167" s="2" t="s">
        <v>16</v>
      </c>
      <c r="L167" s="11" t="s">
        <v>10</v>
      </c>
      <c r="M167" s="11" t="s">
        <v>11</v>
      </c>
      <c r="N167" s="11"/>
      <c r="O167" s="11"/>
      <c r="P167" s="15" t="s">
        <v>263</v>
      </c>
    </row>
    <row r="168" spans="3:16" ht="25.5" x14ac:dyDescent="0.25">
      <c r="C168" s="11">
        <v>165</v>
      </c>
      <c r="D168" s="2" t="s">
        <v>107</v>
      </c>
      <c r="E168" s="12" t="s">
        <v>276</v>
      </c>
      <c r="F168" s="2" t="s">
        <v>267</v>
      </c>
      <c r="G168" s="13" t="s">
        <v>19</v>
      </c>
      <c r="H168" s="14">
        <v>1</v>
      </c>
      <c r="I168" s="17">
        <v>90000</v>
      </c>
      <c r="J168" s="16">
        <f t="shared" si="2"/>
        <v>90000</v>
      </c>
      <c r="K168" s="2" t="s">
        <v>16</v>
      </c>
      <c r="L168" s="11" t="s">
        <v>10</v>
      </c>
      <c r="M168" s="11" t="s">
        <v>11</v>
      </c>
      <c r="N168" s="11"/>
      <c r="O168" s="11"/>
      <c r="P168" s="15" t="s">
        <v>263</v>
      </c>
    </row>
    <row r="169" spans="3:16" ht="25.5" x14ac:dyDescent="0.25">
      <c r="C169" s="11">
        <v>166</v>
      </c>
      <c r="D169" s="2" t="s">
        <v>107</v>
      </c>
      <c r="E169" s="12" t="s">
        <v>277</v>
      </c>
      <c r="F169" s="2" t="s">
        <v>267</v>
      </c>
      <c r="G169" s="13" t="s">
        <v>19</v>
      </c>
      <c r="H169" s="14">
        <v>1</v>
      </c>
      <c r="I169" s="17">
        <v>600000</v>
      </c>
      <c r="J169" s="16">
        <f t="shared" si="2"/>
        <v>600000</v>
      </c>
      <c r="K169" s="2" t="s">
        <v>16</v>
      </c>
      <c r="L169" s="11" t="s">
        <v>10</v>
      </c>
      <c r="M169" s="11" t="s">
        <v>11</v>
      </c>
      <c r="N169" s="11"/>
      <c r="O169" s="11"/>
      <c r="P169" s="15" t="s">
        <v>263</v>
      </c>
    </row>
    <row r="170" spans="3:16" ht="25.5" x14ac:dyDescent="0.25">
      <c r="C170" s="11">
        <v>167</v>
      </c>
      <c r="D170" s="2" t="s">
        <v>107</v>
      </c>
      <c r="E170" s="12" t="s">
        <v>278</v>
      </c>
      <c r="F170" s="2" t="s">
        <v>267</v>
      </c>
      <c r="G170" s="13" t="s">
        <v>19</v>
      </c>
      <c r="H170" s="14">
        <v>1</v>
      </c>
      <c r="I170" s="17">
        <v>1150000</v>
      </c>
      <c r="J170" s="16">
        <f t="shared" si="2"/>
        <v>1150000</v>
      </c>
      <c r="K170" s="2" t="s">
        <v>16</v>
      </c>
      <c r="L170" s="11" t="s">
        <v>10</v>
      </c>
      <c r="M170" s="11" t="s">
        <v>11</v>
      </c>
      <c r="N170" s="11"/>
      <c r="O170" s="11"/>
      <c r="P170" s="15" t="s">
        <v>263</v>
      </c>
    </row>
    <row r="171" spans="3:16" ht="25.5" x14ac:dyDescent="0.25">
      <c r="C171" s="11">
        <v>168</v>
      </c>
      <c r="D171" s="2" t="s">
        <v>107</v>
      </c>
      <c r="E171" s="12" t="s">
        <v>279</v>
      </c>
      <c r="F171" s="2" t="s">
        <v>267</v>
      </c>
      <c r="G171" s="13" t="s">
        <v>19</v>
      </c>
      <c r="H171" s="14">
        <v>1</v>
      </c>
      <c r="I171" s="17">
        <v>13000000</v>
      </c>
      <c r="J171" s="16">
        <f t="shared" si="2"/>
        <v>13000000</v>
      </c>
      <c r="K171" s="2" t="s">
        <v>16</v>
      </c>
      <c r="L171" s="11" t="s">
        <v>10</v>
      </c>
      <c r="M171" s="11" t="s">
        <v>11</v>
      </c>
      <c r="N171" s="11"/>
      <c r="O171" s="11"/>
      <c r="P171" s="15" t="s">
        <v>263</v>
      </c>
    </row>
    <row r="172" spans="3:16" ht="25.5" x14ac:dyDescent="0.25">
      <c r="C172" s="11">
        <v>169</v>
      </c>
      <c r="D172" s="2" t="s">
        <v>107</v>
      </c>
      <c r="E172" s="12" t="s">
        <v>280</v>
      </c>
      <c r="F172" s="2" t="s">
        <v>267</v>
      </c>
      <c r="G172" s="13" t="s">
        <v>19</v>
      </c>
      <c r="H172" s="14">
        <v>1</v>
      </c>
      <c r="I172" s="17">
        <v>11000000</v>
      </c>
      <c r="J172" s="16">
        <f t="shared" si="2"/>
        <v>11000000</v>
      </c>
      <c r="K172" s="2" t="s">
        <v>16</v>
      </c>
      <c r="L172" s="11" t="s">
        <v>10</v>
      </c>
      <c r="M172" s="11" t="s">
        <v>11</v>
      </c>
      <c r="N172" s="11"/>
      <c r="O172" s="11"/>
      <c r="P172" s="15" t="s">
        <v>263</v>
      </c>
    </row>
    <row r="173" spans="3:16" ht="25.5" x14ac:dyDescent="0.25">
      <c r="C173" s="11">
        <v>170</v>
      </c>
      <c r="D173" s="2" t="s">
        <v>107</v>
      </c>
      <c r="E173" s="12" t="s">
        <v>281</v>
      </c>
      <c r="F173" s="2" t="s">
        <v>267</v>
      </c>
      <c r="G173" s="13" t="s">
        <v>19</v>
      </c>
      <c r="H173" s="14">
        <v>1</v>
      </c>
      <c r="I173" s="17">
        <v>700000</v>
      </c>
      <c r="J173" s="16">
        <f t="shared" si="2"/>
        <v>700000</v>
      </c>
      <c r="K173" s="2" t="s">
        <v>16</v>
      </c>
      <c r="L173" s="11" t="s">
        <v>10</v>
      </c>
      <c r="M173" s="11" t="s">
        <v>11</v>
      </c>
      <c r="N173" s="11"/>
      <c r="O173" s="11"/>
      <c r="P173" s="15" t="s">
        <v>263</v>
      </c>
    </row>
    <row r="174" spans="3:16" ht="25.5" x14ac:dyDescent="0.25">
      <c r="C174" s="11">
        <v>171</v>
      </c>
      <c r="D174" s="2" t="s">
        <v>107</v>
      </c>
      <c r="E174" s="12" t="s">
        <v>282</v>
      </c>
      <c r="F174" s="2" t="s">
        <v>267</v>
      </c>
      <c r="G174" s="13" t="s">
        <v>19</v>
      </c>
      <c r="H174" s="14">
        <v>1</v>
      </c>
      <c r="I174" s="17">
        <v>1000000</v>
      </c>
      <c r="J174" s="16">
        <f t="shared" si="2"/>
        <v>1000000</v>
      </c>
      <c r="K174" s="2" t="s">
        <v>16</v>
      </c>
      <c r="L174" s="11" t="s">
        <v>10</v>
      </c>
      <c r="M174" s="11" t="s">
        <v>11</v>
      </c>
      <c r="N174" s="11"/>
      <c r="O174" s="11"/>
      <c r="P174" s="15" t="s">
        <v>263</v>
      </c>
    </row>
    <row r="175" spans="3:16" ht="25.5" x14ac:dyDescent="0.25">
      <c r="C175" s="11">
        <v>172</v>
      </c>
      <c r="D175" s="2" t="s">
        <v>107</v>
      </c>
      <c r="E175" s="12" t="s">
        <v>283</v>
      </c>
      <c r="F175" s="2" t="s">
        <v>267</v>
      </c>
      <c r="G175" s="13" t="s">
        <v>19</v>
      </c>
      <c r="H175" s="14">
        <v>1</v>
      </c>
      <c r="I175" s="17">
        <v>40000</v>
      </c>
      <c r="J175" s="16">
        <f t="shared" si="2"/>
        <v>40000</v>
      </c>
      <c r="K175" s="2" t="s">
        <v>16</v>
      </c>
      <c r="L175" s="11" t="s">
        <v>10</v>
      </c>
      <c r="M175" s="11" t="s">
        <v>11</v>
      </c>
      <c r="N175" s="11"/>
      <c r="O175" s="11"/>
      <c r="P175" s="15" t="s">
        <v>263</v>
      </c>
    </row>
    <row r="176" spans="3:16" ht="25.5" x14ac:dyDescent="0.25">
      <c r="C176" s="11">
        <v>173</v>
      </c>
      <c r="D176" s="2" t="s">
        <v>107</v>
      </c>
      <c r="E176" s="12" t="s">
        <v>284</v>
      </c>
      <c r="F176" s="2" t="s">
        <v>267</v>
      </c>
      <c r="G176" s="13" t="s">
        <v>19</v>
      </c>
      <c r="H176" s="14">
        <v>1</v>
      </c>
      <c r="I176" s="17">
        <v>600000</v>
      </c>
      <c r="J176" s="16">
        <f t="shared" si="2"/>
        <v>600000</v>
      </c>
      <c r="K176" s="2" t="s">
        <v>16</v>
      </c>
      <c r="L176" s="11" t="s">
        <v>10</v>
      </c>
      <c r="M176" s="11" t="s">
        <v>11</v>
      </c>
      <c r="N176" s="11"/>
      <c r="O176" s="11"/>
      <c r="P176" s="15" t="s">
        <v>263</v>
      </c>
    </row>
    <row r="177" spans="3:16" ht="25.5" x14ac:dyDescent="0.25">
      <c r="C177" s="11">
        <v>174</v>
      </c>
      <c r="D177" s="2" t="s">
        <v>107</v>
      </c>
      <c r="E177" s="12" t="s">
        <v>285</v>
      </c>
      <c r="F177" s="2" t="s">
        <v>267</v>
      </c>
      <c r="G177" s="13" t="s">
        <v>19</v>
      </c>
      <c r="H177" s="14">
        <v>1</v>
      </c>
      <c r="I177" s="17">
        <v>11000000</v>
      </c>
      <c r="J177" s="16">
        <f t="shared" si="2"/>
        <v>11000000</v>
      </c>
      <c r="K177" s="2" t="s">
        <v>16</v>
      </c>
      <c r="L177" s="11" t="s">
        <v>10</v>
      </c>
      <c r="M177" s="11" t="s">
        <v>11</v>
      </c>
      <c r="N177" s="11"/>
      <c r="O177" s="11"/>
      <c r="P177" s="15" t="s">
        <v>263</v>
      </c>
    </row>
    <row r="178" spans="3:16" ht="25.5" x14ac:dyDescent="0.25">
      <c r="C178" s="11">
        <v>175</v>
      </c>
      <c r="D178" s="2" t="s">
        <v>107</v>
      </c>
      <c r="E178" s="12" t="s">
        <v>286</v>
      </c>
      <c r="F178" s="2" t="s">
        <v>267</v>
      </c>
      <c r="G178" s="13" t="s">
        <v>19</v>
      </c>
      <c r="H178" s="14">
        <v>1</v>
      </c>
      <c r="I178" s="17">
        <v>480000</v>
      </c>
      <c r="J178" s="16">
        <f t="shared" si="2"/>
        <v>480000</v>
      </c>
      <c r="K178" s="2" t="s">
        <v>16</v>
      </c>
      <c r="L178" s="11" t="s">
        <v>10</v>
      </c>
      <c r="M178" s="11" t="s">
        <v>11</v>
      </c>
      <c r="N178" s="11"/>
      <c r="O178" s="11"/>
      <c r="P178" s="15" t="s">
        <v>263</v>
      </c>
    </row>
    <row r="179" spans="3:16" ht="25.5" x14ac:dyDescent="0.25">
      <c r="C179" s="11">
        <v>176</v>
      </c>
      <c r="D179" s="2" t="s">
        <v>107</v>
      </c>
      <c r="E179" s="12" t="s">
        <v>287</v>
      </c>
      <c r="F179" s="2" t="s">
        <v>267</v>
      </c>
      <c r="G179" s="13" t="s">
        <v>19</v>
      </c>
      <c r="H179" s="14">
        <v>1</v>
      </c>
      <c r="I179" s="17">
        <v>1200000</v>
      </c>
      <c r="J179" s="16">
        <f t="shared" si="2"/>
        <v>1200000</v>
      </c>
      <c r="K179" s="2" t="s">
        <v>16</v>
      </c>
      <c r="L179" s="11" t="s">
        <v>10</v>
      </c>
      <c r="M179" s="11" t="s">
        <v>11</v>
      </c>
      <c r="N179" s="11"/>
      <c r="O179" s="11"/>
      <c r="P179" s="15" t="s">
        <v>263</v>
      </c>
    </row>
    <row r="180" spans="3:16" ht="25.5" x14ac:dyDescent="0.25">
      <c r="C180" s="11">
        <v>177</v>
      </c>
      <c r="D180" s="2" t="s">
        <v>107</v>
      </c>
      <c r="E180" s="12" t="s">
        <v>288</v>
      </c>
      <c r="F180" s="2" t="s">
        <v>267</v>
      </c>
      <c r="G180" s="13" t="s">
        <v>19</v>
      </c>
      <c r="H180" s="14">
        <v>1</v>
      </c>
      <c r="I180" s="17">
        <v>14175000</v>
      </c>
      <c r="J180" s="16">
        <f t="shared" si="2"/>
        <v>14175000</v>
      </c>
      <c r="K180" s="2" t="s">
        <v>16</v>
      </c>
      <c r="L180" s="11" t="s">
        <v>10</v>
      </c>
      <c r="M180" s="11" t="s">
        <v>11</v>
      </c>
      <c r="N180" s="11"/>
      <c r="O180" s="11"/>
      <c r="P180" s="15" t="s">
        <v>263</v>
      </c>
    </row>
    <row r="181" spans="3:16" ht="25.5" x14ac:dyDescent="0.25">
      <c r="C181" s="11">
        <v>178</v>
      </c>
      <c r="D181" s="2" t="s">
        <v>107</v>
      </c>
      <c r="E181" s="12" t="s">
        <v>289</v>
      </c>
      <c r="F181" s="2" t="s">
        <v>267</v>
      </c>
      <c r="G181" s="13" t="s">
        <v>19</v>
      </c>
      <c r="H181" s="14">
        <v>1</v>
      </c>
      <c r="I181" s="17">
        <v>2000000</v>
      </c>
      <c r="J181" s="16">
        <f t="shared" si="2"/>
        <v>2000000</v>
      </c>
      <c r="K181" s="2" t="s">
        <v>16</v>
      </c>
      <c r="L181" s="11" t="s">
        <v>10</v>
      </c>
      <c r="M181" s="11" t="s">
        <v>11</v>
      </c>
      <c r="N181" s="11"/>
      <c r="O181" s="11"/>
      <c r="P181" s="15" t="s">
        <v>263</v>
      </c>
    </row>
    <row r="182" spans="3:16" ht="25.5" x14ac:dyDescent="0.25">
      <c r="C182" s="11">
        <v>179</v>
      </c>
      <c r="D182" s="2" t="s">
        <v>107</v>
      </c>
      <c r="E182" s="12" t="s">
        <v>290</v>
      </c>
      <c r="F182" s="2" t="s">
        <v>267</v>
      </c>
      <c r="G182" s="13" t="s">
        <v>19</v>
      </c>
      <c r="H182" s="14">
        <v>1</v>
      </c>
      <c r="I182" s="17">
        <v>900000</v>
      </c>
      <c r="J182" s="16">
        <f t="shared" si="2"/>
        <v>900000</v>
      </c>
      <c r="K182" s="2" t="s">
        <v>16</v>
      </c>
      <c r="L182" s="11" t="s">
        <v>10</v>
      </c>
      <c r="M182" s="11" t="s">
        <v>11</v>
      </c>
      <c r="N182" s="11"/>
      <c r="O182" s="11"/>
      <c r="P182" s="15" t="s">
        <v>263</v>
      </c>
    </row>
    <row r="183" spans="3:16" ht="25.5" x14ac:dyDescent="0.25">
      <c r="C183" s="11">
        <v>180</v>
      </c>
      <c r="D183" s="2" t="s">
        <v>107</v>
      </c>
      <c r="E183" s="12" t="s">
        <v>291</v>
      </c>
      <c r="F183" s="2" t="s">
        <v>267</v>
      </c>
      <c r="G183" s="13" t="s">
        <v>19</v>
      </c>
      <c r="H183" s="14">
        <v>1</v>
      </c>
      <c r="I183" s="17">
        <v>5500000</v>
      </c>
      <c r="J183" s="16">
        <f t="shared" si="2"/>
        <v>5500000</v>
      </c>
      <c r="K183" s="2" t="s">
        <v>16</v>
      </c>
      <c r="L183" s="11" t="s">
        <v>10</v>
      </c>
      <c r="M183" s="11" t="s">
        <v>11</v>
      </c>
      <c r="N183" s="11"/>
      <c r="O183" s="11"/>
      <c r="P183" s="15" t="s">
        <v>263</v>
      </c>
    </row>
    <row r="184" spans="3:16" ht="25.5" x14ac:dyDescent="0.25">
      <c r="C184" s="11">
        <v>181</v>
      </c>
      <c r="D184" s="2" t="s">
        <v>107</v>
      </c>
      <c r="E184" s="12" t="s">
        <v>260</v>
      </c>
      <c r="F184" s="2" t="s">
        <v>267</v>
      </c>
      <c r="G184" s="13" t="s">
        <v>19</v>
      </c>
      <c r="H184" s="14">
        <v>1</v>
      </c>
      <c r="I184" s="17">
        <v>1000000</v>
      </c>
      <c r="J184" s="16">
        <f t="shared" si="2"/>
        <v>1000000</v>
      </c>
      <c r="K184" s="2" t="s">
        <v>16</v>
      </c>
      <c r="L184" s="11" t="s">
        <v>10</v>
      </c>
      <c r="M184" s="11" t="s">
        <v>11</v>
      </c>
      <c r="N184" s="11"/>
      <c r="O184" s="11"/>
      <c r="P184" s="15" t="s">
        <v>263</v>
      </c>
    </row>
    <row r="185" spans="3:16" ht="25.5" x14ac:dyDescent="0.25">
      <c r="C185" s="11">
        <v>182</v>
      </c>
      <c r="D185" s="2" t="s">
        <v>293</v>
      </c>
      <c r="E185" s="12" t="s">
        <v>292</v>
      </c>
      <c r="F185" s="2" t="s">
        <v>267</v>
      </c>
      <c r="G185" s="13" t="s">
        <v>32</v>
      </c>
      <c r="H185" s="14">
        <v>1</v>
      </c>
      <c r="I185" s="17">
        <v>10000000</v>
      </c>
      <c r="J185" s="16">
        <f t="shared" si="2"/>
        <v>10000000</v>
      </c>
      <c r="K185" s="2" t="s">
        <v>16</v>
      </c>
      <c r="L185" s="11" t="s">
        <v>10</v>
      </c>
      <c r="M185" s="11" t="s">
        <v>11</v>
      </c>
      <c r="N185" s="11"/>
      <c r="O185" s="11"/>
      <c r="P185" s="15" t="s">
        <v>328</v>
      </c>
    </row>
    <row r="186" spans="3:16" ht="25.5" x14ac:dyDescent="0.25">
      <c r="C186" s="11">
        <v>183</v>
      </c>
      <c r="D186" s="2" t="s">
        <v>107</v>
      </c>
      <c r="E186" s="12" t="s">
        <v>46</v>
      </c>
      <c r="F186" s="2" t="s">
        <v>294</v>
      </c>
      <c r="G186" s="13" t="s">
        <v>19</v>
      </c>
      <c r="H186" s="14">
        <v>1</v>
      </c>
      <c r="I186" s="17">
        <v>2500000</v>
      </c>
      <c r="J186" s="16">
        <f t="shared" si="2"/>
        <v>2500000</v>
      </c>
      <c r="K186" s="2" t="s">
        <v>16</v>
      </c>
      <c r="L186" s="11" t="s">
        <v>10</v>
      </c>
      <c r="M186" s="11" t="s">
        <v>11</v>
      </c>
      <c r="N186" s="11"/>
      <c r="O186" s="11"/>
      <c r="P186" s="15" t="s">
        <v>328</v>
      </c>
    </row>
    <row r="187" spans="3:16" ht="25.5" x14ac:dyDescent="0.25">
      <c r="C187" s="11">
        <v>184</v>
      </c>
      <c r="D187" s="2" t="s">
        <v>295</v>
      </c>
      <c r="E187" s="12" t="s">
        <v>296</v>
      </c>
      <c r="F187" s="2" t="s">
        <v>267</v>
      </c>
      <c r="G187" s="13" t="s">
        <v>32</v>
      </c>
      <c r="H187" s="14">
        <v>1</v>
      </c>
      <c r="I187" s="17">
        <v>1665000</v>
      </c>
      <c r="J187" s="16">
        <f t="shared" si="2"/>
        <v>1665000</v>
      </c>
      <c r="K187" s="2" t="s">
        <v>16</v>
      </c>
      <c r="L187" s="11" t="s">
        <v>10</v>
      </c>
      <c r="M187" s="11" t="s">
        <v>11</v>
      </c>
      <c r="N187" s="11"/>
      <c r="O187" s="11"/>
      <c r="P187" s="15" t="s">
        <v>328</v>
      </c>
    </row>
    <row r="188" spans="3:16" ht="25.5" x14ac:dyDescent="0.25">
      <c r="C188" s="11">
        <v>185</v>
      </c>
      <c r="D188" s="2" t="s">
        <v>297</v>
      </c>
      <c r="E188" s="12" t="s">
        <v>297</v>
      </c>
      <c r="F188" s="2" t="s">
        <v>267</v>
      </c>
      <c r="G188" s="13" t="s">
        <v>32</v>
      </c>
      <c r="H188" s="14">
        <v>1</v>
      </c>
      <c r="I188" s="17">
        <v>3367000</v>
      </c>
      <c r="J188" s="16">
        <f t="shared" si="2"/>
        <v>3367000</v>
      </c>
      <c r="K188" s="2" t="s">
        <v>16</v>
      </c>
      <c r="L188" s="11" t="s">
        <v>10</v>
      </c>
      <c r="M188" s="11" t="s">
        <v>11</v>
      </c>
      <c r="N188" s="11"/>
      <c r="O188" s="11"/>
      <c r="P188" s="15" t="s">
        <v>328</v>
      </c>
    </row>
    <row r="189" spans="3:16" ht="25.5" x14ac:dyDescent="0.25">
      <c r="C189" s="11">
        <v>186</v>
      </c>
      <c r="D189" s="2" t="s">
        <v>298</v>
      </c>
      <c r="E189" s="12" t="s">
        <v>298</v>
      </c>
      <c r="F189" s="2" t="s">
        <v>267</v>
      </c>
      <c r="G189" s="13" t="s">
        <v>19</v>
      </c>
      <c r="H189" s="14">
        <v>1</v>
      </c>
      <c r="I189" s="17">
        <v>5000000</v>
      </c>
      <c r="J189" s="16">
        <f t="shared" si="2"/>
        <v>5000000</v>
      </c>
      <c r="K189" s="2" t="s">
        <v>16</v>
      </c>
      <c r="L189" s="11" t="s">
        <v>10</v>
      </c>
      <c r="M189" s="11" t="s">
        <v>11</v>
      </c>
      <c r="N189" s="11"/>
      <c r="O189" s="11"/>
      <c r="P189" s="15" t="s">
        <v>328</v>
      </c>
    </row>
    <row r="190" spans="3:16" ht="25.5" x14ac:dyDescent="0.25">
      <c r="C190" s="11">
        <v>187</v>
      </c>
      <c r="D190" s="2" t="s">
        <v>107</v>
      </c>
      <c r="E190" s="12" t="s">
        <v>299</v>
      </c>
      <c r="F190" s="2" t="s">
        <v>267</v>
      </c>
      <c r="G190" s="13" t="s">
        <v>19</v>
      </c>
      <c r="H190" s="14">
        <v>1</v>
      </c>
      <c r="I190" s="17">
        <v>5880000</v>
      </c>
      <c r="J190" s="16">
        <f t="shared" si="2"/>
        <v>5880000</v>
      </c>
      <c r="K190" s="2" t="s">
        <v>16</v>
      </c>
      <c r="L190" s="11" t="s">
        <v>10</v>
      </c>
      <c r="M190" s="11" t="s">
        <v>11</v>
      </c>
      <c r="N190" s="11"/>
      <c r="O190" s="11"/>
      <c r="P190" s="15" t="s">
        <v>328</v>
      </c>
    </row>
    <row r="191" spans="3:16" ht="25.5" x14ac:dyDescent="0.25">
      <c r="C191" s="11">
        <v>188</v>
      </c>
      <c r="D191" s="2" t="s">
        <v>107</v>
      </c>
      <c r="E191" s="12" t="s">
        <v>45</v>
      </c>
      <c r="F191" s="2" t="s">
        <v>267</v>
      </c>
      <c r="G191" s="13" t="s">
        <v>19</v>
      </c>
      <c r="H191" s="14">
        <v>1</v>
      </c>
      <c r="I191" s="17">
        <v>200000</v>
      </c>
      <c r="J191" s="16">
        <f t="shared" si="2"/>
        <v>200000</v>
      </c>
      <c r="K191" s="2" t="s">
        <v>16</v>
      </c>
      <c r="L191" s="11" t="s">
        <v>10</v>
      </c>
      <c r="M191" s="11" t="s">
        <v>11</v>
      </c>
      <c r="N191" s="11"/>
      <c r="O191" s="11"/>
      <c r="P191" s="15" t="s">
        <v>328</v>
      </c>
    </row>
    <row r="192" spans="3:16" ht="25.5" x14ac:dyDescent="0.25">
      <c r="C192" s="11">
        <v>189</v>
      </c>
      <c r="D192" s="2" t="s">
        <v>25</v>
      </c>
      <c r="E192" s="12" t="s">
        <v>300</v>
      </c>
      <c r="F192" s="2" t="s">
        <v>267</v>
      </c>
      <c r="G192" s="13" t="s">
        <v>30</v>
      </c>
      <c r="H192" s="14">
        <v>17391</v>
      </c>
      <c r="I192" s="17">
        <v>207</v>
      </c>
      <c r="J192" s="16">
        <f t="shared" si="2"/>
        <v>3599937</v>
      </c>
      <c r="K192" s="2" t="s">
        <v>16</v>
      </c>
      <c r="L192" s="11" t="s">
        <v>10</v>
      </c>
      <c r="M192" s="11" t="s">
        <v>11</v>
      </c>
      <c r="N192" s="11"/>
      <c r="O192" s="11"/>
      <c r="P192" s="15" t="s">
        <v>328</v>
      </c>
    </row>
    <row r="193" spans="3:16" ht="25.5" x14ac:dyDescent="0.25">
      <c r="C193" s="11">
        <v>190</v>
      </c>
      <c r="D193" s="2" t="s">
        <v>107</v>
      </c>
      <c r="E193" s="12" t="s">
        <v>43</v>
      </c>
      <c r="F193" s="2" t="s">
        <v>267</v>
      </c>
      <c r="G193" s="13" t="s">
        <v>19</v>
      </c>
      <c r="H193" s="14">
        <v>1</v>
      </c>
      <c r="I193" s="17">
        <v>2000000</v>
      </c>
      <c r="J193" s="16">
        <f t="shared" si="2"/>
        <v>2000000</v>
      </c>
      <c r="K193" s="2" t="s">
        <v>16</v>
      </c>
      <c r="L193" s="11" t="s">
        <v>10</v>
      </c>
      <c r="M193" s="11" t="s">
        <v>11</v>
      </c>
      <c r="N193" s="11"/>
      <c r="O193" s="11"/>
      <c r="P193" s="15" t="s">
        <v>328</v>
      </c>
    </row>
    <row r="194" spans="3:16" ht="25.5" x14ac:dyDescent="0.25">
      <c r="C194" s="11">
        <v>191</v>
      </c>
      <c r="D194" s="2" t="s">
        <v>107</v>
      </c>
      <c r="E194" s="12" t="s">
        <v>301</v>
      </c>
      <c r="F194" s="2" t="s">
        <v>267</v>
      </c>
      <c r="G194" s="13" t="s">
        <v>19</v>
      </c>
      <c r="H194" s="14">
        <v>1</v>
      </c>
      <c r="I194" s="17">
        <v>60000</v>
      </c>
      <c r="J194" s="16">
        <f t="shared" si="2"/>
        <v>60000</v>
      </c>
      <c r="K194" s="2" t="s">
        <v>16</v>
      </c>
      <c r="L194" s="11" t="s">
        <v>10</v>
      </c>
      <c r="M194" s="11" t="s">
        <v>11</v>
      </c>
      <c r="N194" s="11"/>
      <c r="O194" s="11"/>
      <c r="P194" s="15" t="s">
        <v>328</v>
      </c>
    </row>
    <row r="195" spans="3:16" ht="25.5" x14ac:dyDescent="0.25">
      <c r="C195" s="11">
        <v>192</v>
      </c>
      <c r="D195" s="2" t="s">
        <v>107</v>
      </c>
      <c r="E195" s="12" t="s">
        <v>44</v>
      </c>
      <c r="F195" s="2" t="s">
        <v>267</v>
      </c>
      <c r="G195" s="13" t="s">
        <v>19</v>
      </c>
      <c r="H195" s="14">
        <v>1</v>
      </c>
      <c r="I195" s="17">
        <v>20000</v>
      </c>
      <c r="J195" s="16">
        <f t="shared" si="2"/>
        <v>20000</v>
      </c>
      <c r="K195" s="2" t="s">
        <v>16</v>
      </c>
      <c r="L195" s="11" t="s">
        <v>10</v>
      </c>
      <c r="M195" s="11" t="s">
        <v>11</v>
      </c>
      <c r="N195" s="11"/>
      <c r="O195" s="11"/>
      <c r="P195" s="15" t="s">
        <v>328</v>
      </c>
    </row>
    <row r="196" spans="3:16" ht="25.5" x14ac:dyDescent="0.25">
      <c r="C196" s="11">
        <v>193</v>
      </c>
      <c r="D196" s="2" t="s">
        <v>107</v>
      </c>
      <c r="E196" s="12" t="s">
        <v>302</v>
      </c>
      <c r="F196" s="2" t="s">
        <v>267</v>
      </c>
      <c r="G196" s="13" t="s">
        <v>19</v>
      </c>
      <c r="H196" s="14">
        <v>1</v>
      </c>
      <c r="I196" s="17">
        <v>11934000</v>
      </c>
      <c r="J196" s="16">
        <f t="shared" si="2"/>
        <v>11934000</v>
      </c>
      <c r="K196" s="2" t="s">
        <v>16</v>
      </c>
      <c r="L196" s="11" t="s">
        <v>10</v>
      </c>
      <c r="M196" s="11" t="s">
        <v>11</v>
      </c>
      <c r="N196" s="11"/>
      <c r="O196" s="11"/>
      <c r="P196" s="15" t="s">
        <v>328</v>
      </c>
    </row>
    <row r="197" spans="3:16" ht="25.5" x14ac:dyDescent="0.25">
      <c r="C197" s="11">
        <v>194</v>
      </c>
      <c r="D197" s="2" t="s">
        <v>107</v>
      </c>
      <c r="E197" s="12" t="s">
        <v>303</v>
      </c>
      <c r="F197" s="2" t="s">
        <v>267</v>
      </c>
      <c r="G197" s="13" t="s">
        <v>19</v>
      </c>
      <c r="H197" s="14">
        <v>1</v>
      </c>
      <c r="I197" s="17">
        <v>7300000</v>
      </c>
      <c r="J197" s="16">
        <f t="shared" si="2"/>
        <v>7300000</v>
      </c>
      <c r="K197" s="2" t="s">
        <v>16</v>
      </c>
      <c r="L197" s="11" t="s">
        <v>10</v>
      </c>
      <c r="M197" s="11" t="s">
        <v>11</v>
      </c>
      <c r="N197" s="11"/>
      <c r="O197" s="11"/>
      <c r="P197" s="15" t="s">
        <v>328</v>
      </c>
    </row>
    <row r="198" spans="3:16" ht="25.5" x14ac:dyDescent="0.25">
      <c r="C198" s="11">
        <v>195</v>
      </c>
      <c r="D198" s="2" t="s">
        <v>107</v>
      </c>
      <c r="E198" s="12" t="s">
        <v>304</v>
      </c>
      <c r="F198" s="2" t="s">
        <v>267</v>
      </c>
      <c r="G198" s="13" t="s">
        <v>19</v>
      </c>
      <c r="H198" s="14">
        <v>1</v>
      </c>
      <c r="I198" s="17">
        <v>100000</v>
      </c>
      <c r="J198" s="16">
        <f t="shared" si="2"/>
        <v>100000</v>
      </c>
      <c r="K198" s="2" t="s">
        <v>16</v>
      </c>
      <c r="L198" s="11" t="s">
        <v>10</v>
      </c>
      <c r="M198" s="11" t="s">
        <v>11</v>
      </c>
      <c r="N198" s="11"/>
      <c r="O198" s="11"/>
      <c r="P198" s="15" t="s">
        <v>328</v>
      </c>
    </row>
    <row r="199" spans="3:16" ht="25.5" x14ac:dyDescent="0.25">
      <c r="C199" s="11">
        <v>196</v>
      </c>
      <c r="D199" s="2" t="s">
        <v>107</v>
      </c>
      <c r="E199" s="12" t="s">
        <v>305</v>
      </c>
      <c r="F199" s="2" t="s">
        <v>267</v>
      </c>
      <c r="G199" s="13" t="s">
        <v>19</v>
      </c>
      <c r="H199" s="14">
        <v>1</v>
      </c>
      <c r="I199" s="17">
        <v>4534000</v>
      </c>
      <c r="J199" s="16">
        <f t="shared" si="2"/>
        <v>4534000</v>
      </c>
      <c r="K199" s="2" t="s">
        <v>16</v>
      </c>
      <c r="L199" s="11" t="s">
        <v>10</v>
      </c>
      <c r="M199" s="11" t="s">
        <v>11</v>
      </c>
      <c r="N199" s="11"/>
      <c r="O199" s="11"/>
      <c r="P199" s="15" t="s">
        <v>328</v>
      </c>
    </row>
    <row r="200" spans="3:16" ht="25.5" x14ac:dyDescent="0.25">
      <c r="C200" s="11">
        <v>197</v>
      </c>
      <c r="D200" s="2" t="s">
        <v>107</v>
      </c>
      <c r="E200" s="12" t="s">
        <v>306</v>
      </c>
      <c r="F200" s="2" t="s">
        <v>267</v>
      </c>
      <c r="G200" s="13" t="s">
        <v>19</v>
      </c>
      <c r="H200" s="14">
        <v>1</v>
      </c>
      <c r="I200" s="17">
        <v>2450000</v>
      </c>
      <c r="J200" s="16">
        <f t="shared" si="2"/>
        <v>2450000</v>
      </c>
      <c r="K200" s="2" t="s">
        <v>16</v>
      </c>
      <c r="L200" s="11" t="s">
        <v>10</v>
      </c>
      <c r="M200" s="11" t="s">
        <v>11</v>
      </c>
      <c r="N200" s="11"/>
      <c r="O200" s="11"/>
      <c r="P200" s="15" t="s">
        <v>328</v>
      </c>
    </row>
    <row r="201" spans="3:16" ht="25.5" x14ac:dyDescent="0.25">
      <c r="C201" s="11">
        <v>198</v>
      </c>
      <c r="D201" s="2" t="s">
        <v>107</v>
      </c>
      <c r="E201" s="12" t="s">
        <v>307</v>
      </c>
      <c r="F201" s="2" t="s">
        <v>267</v>
      </c>
      <c r="G201" s="13" t="s">
        <v>19</v>
      </c>
      <c r="H201" s="14">
        <v>1</v>
      </c>
      <c r="I201" s="17">
        <v>2084000</v>
      </c>
      <c r="J201" s="16">
        <f t="shared" si="2"/>
        <v>2084000</v>
      </c>
      <c r="K201" s="2" t="s">
        <v>16</v>
      </c>
      <c r="L201" s="11" t="s">
        <v>10</v>
      </c>
      <c r="M201" s="11" t="s">
        <v>11</v>
      </c>
      <c r="N201" s="11"/>
      <c r="O201" s="11"/>
      <c r="P201" s="15" t="s">
        <v>328</v>
      </c>
    </row>
    <row r="202" spans="3:16" ht="25.5" x14ac:dyDescent="0.25">
      <c r="C202" s="11">
        <v>199</v>
      </c>
      <c r="D202" s="2" t="s">
        <v>107</v>
      </c>
      <c r="E202" s="12" t="s">
        <v>40</v>
      </c>
      <c r="F202" s="2" t="s">
        <v>267</v>
      </c>
      <c r="G202" s="13" t="s">
        <v>19</v>
      </c>
      <c r="H202" s="14">
        <v>1</v>
      </c>
      <c r="I202" s="17">
        <v>25970000</v>
      </c>
      <c r="J202" s="16">
        <f t="shared" si="2"/>
        <v>25970000</v>
      </c>
      <c r="K202" s="2" t="s">
        <v>16</v>
      </c>
      <c r="L202" s="11" t="s">
        <v>10</v>
      </c>
      <c r="M202" s="11" t="s">
        <v>11</v>
      </c>
      <c r="N202" s="11"/>
      <c r="O202" s="11"/>
      <c r="P202" s="15" t="s">
        <v>328</v>
      </c>
    </row>
    <row r="203" spans="3:16" ht="25.5" x14ac:dyDescent="0.25">
      <c r="C203" s="11">
        <v>200</v>
      </c>
      <c r="D203" s="2" t="s">
        <v>107</v>
      </c>
      <c r="E203" s="12" t="s">
        <v>42</v>
      </c>
      <c r="F203" s="2" t="s">
        <v>267</v>
      </c>
      <c r="G203" s="13" t="s">
        <v>19</v>
      </c>
      <c r="H203" s="14">
        <v>1</v>
      </c>
      <c r="I203" s="17">
        <v>10000000</v>
      </c>
      <c r="J203" s="16">
        <f t="shared" si="2"/>
        <v>10000000</v>
      </c>
      <c r="K203" s="2" t="s">
        <v>16</v>
      </c>
      <c r="L203" s="11" t="s">
        <v>10</v>
      </c>
      <c r="M203" s="11" t="s">
        <v>11</v>
      </c>
      <c r="N203" s="11"/>
      <c r="O203" s="11"/>
      <c r="P203" s="15" t="s">
        <v>328</v>
      </c>
    </row>
    <row r="204" spans="3:16" ht="25.5" x14ac:dyDescent="0.25">
      <c r="C204" s="11">
        <v>201</v>
      </c>
      <c r="D204" s="2" t="s">
        <v>107</v>
      </c>
      <c r="E204" s="12" t="s">
        <v>47</v>
      </c>
      <c r="F204" s="2" t="s">
        <v>267</v>
      </c>
      <c r="G204" s="13" t="s">
        <v>19</v>
      </c>
      <c r="H204" s="14">
        <v>1</v>
      </c>
      <c r="I204" s="17">
        <v>2000000</v>
      </c>
      <c r="J204" s="16">
        <f t="shared" si="2"/>
        <v>2000000</v>
      </c>
      <c r="K204" s="2" t="s">
        <v>16</v>
      </c>
      <c r="L204" s="11" t="s">
        <v>10</v>
      </c>
      <c r="M204" s="11" t="s">
        <v>11</v>
      </c>
      <c r="N204" s="11"/>
      <c r="O204" s="11"/>
      <c r="P204" s="15" t="s">
        <v>328</v>
      </c>
    </row>
    <row r="205" spans="3:16" ht="25.5" x14ac:dyDescent="0.25">
      <c r="C205" s="11">
        <v>202</v>
      </c>
      <c r="D205" s="2" t="s">
        <v>107</v>
      </c>
      <c r="E205" s="12" t="s">
        <v>308</v>
      </c>
      <c r="F205" s="2" t="s">
        <v>267</v>
      </c>
      <c r="G205" s="13" t="s">
        <v>19</v>
      </c>
      <c r="H205" s="14">
        <v>1</v>
      </c>
      <c r="I205" s="17">
        <v>1700000</v>
      </c>
      <c r="J205" s="16">
        <f t="shared" si="2"/>
        <v>1700000</v>
      </c>
      <c r="K205" s="2" t="s">
        <v>16</v>
      </c>
      <c r="L205" s="11" t="s">
        <v>10</v>
      </c>
      <c r="M205" s="11" t="s">
        <v>11</v>
      </c>
      <c r="N205" s="11"/>
      <c r="O205" s="11"/>
      <c r="P205" s="15" t="s">
        <v>328</v>
      </c>
    </row>
    <row r="206" spans="3:16" ht="25.5" x14ac:dyDescent="0.25">
      <c r="C206" s="11">
        <v>203</v>
      </c>
      <c r="D206" s="2" t="s">
        <v>107</v>
      </c>
      <c r="E206" s="12" t="s">
        <v>309</v>
      </c>
      <c r="F206" s="2" t="s">
        <v>267</v>
      </c>
      <c r="G206" s="13" t="s">
        <v>19</v>
      </c>
      <c r="H206" s="14">
        <v>1</v>
      </c>
      <c r="I206" s="17">
        <v>9000000</v>
      </c>
      <c r="J206" s="16">
        <f t="shared" si="2"/>
        <v>9000000</v>
      </c>
      <c r="K206" s="2" t="s">
        <v>16</v>
      </c>
      <c r="L206" s="11" t="s">
        <v>10</v>
      </c>
      <c r="M206" s="11" t="s">
        <v>11</v>
      </c>
      <c r="N206" s="11"/>
      <c r="O206" s="11"/>
      <c r="P206" s="15" t="s">
        <v>328</v>
      </c>
    </row>
    <row r="207" spans="3:16" ht="25.5" x14ac:dyDescent="0.25">
      <c r="C207" s="11">
        <v>204</v>
      </c>
      <c r="D207" s="2" t="s">
        <v>107</v>
      </c>
      <c r="E207" s="12" t="s">
        <v>310</v>
      </c>
      <c r="F207" s="2" t="s">
        <v>267</v>
      </c>
      <c r="G207" s="13" t="s">
        <v>19</v>
      </c>
      <c r="H207" s="14">
        <v>1</v>
      </c>
      <c r="I207" s="17">
        <v>770000</v>
      </c>
      <c r="J207" s="16">
        <f t="shared" si="2"/>
        <v>770000</v>
      </c>
      <c r="K207" s="2" t="s">
        <v>16</v>
      </c>
      <c r="L207" s="11" t="s">
        <v>10</v>
      </c>
      <c r="M207" s="11" t="s">
        <v>11</v>
      </c>
      <c r="N207" s="11"/>
      <c r="O207" s="11"/>
      <c r="P207" s="15" t="s">
        <v>328</v>
      </c>
    </row>
    <row r="208" spans="3:16" ht="25.5" x14ac:dyDescent="0.25">
      <c r="C208" s="11">
        <v>205</v>
      </c>
      <c r="D208" s="2" t="s">
        <v>107</v>
      </c>
      <c r="E208" s="12" t="s">
        <v>311</v>
      </c>
      <c r="F208" s="2" t="s">
        <v>267</v>
      </c>
      <c r="G208" s="13" t="s">
        <v>19</v>
      </c>
      <c r="H208" s="14">
        <v>1</v>
      </c>
      <c r="I208" s="17">
        <v>2500000</v>
      </c>
      <c r="J208" s="16">
        <f t="shared" si="2"/>
        <v>2500000</v>
      </c>
      <c r="K208" s="2" t="s">
        <v>16</v>
      </c>
      <c r="L208" s="11" t="s">
        <v>10</v>
      </c>
      <c r="M208" s="11" t="s">
        <v>11</v>
      </c>
      <c r="N208" s="11"/>
      <c r="O208" s="11"/>
      <c r="P208" s="15" t="s">
        <v>328</v>
      </c>
    </row>
    <row r="209" spans="3:16" ht="25.5" x14ac:dyDescent="0.25">
      <c r="C209" s="11">
        <v>206</v>
      </c>
      <c r="D209" s="2" t="s">
        <v>107</v>
      </c>
      <c r="E209" s="12" t="s">
        <v>41</v>
      </c>
      <c r="F209" s="2" t="s">
        <v>267</v>
      </c>
      <c r="G209" s="13" t="s">
        <v>19</v>
      </c>
      <c r="H209" s="14">
        <v>1</v>
      </c>
      <c r="I209" s="17">
        <v>1300000</v>
      </c>
      <c r="J209" s="16">
        <f t="shared" si="2"/>
        <v>1300000</v>
      </c>
      <c r="K209" s="2" t="s">
        <v>16</v>
      </c>
      <c r="L209" s="11" t="s">
        <v>10</v>
      </c>
      <c r="M209" s="11" t="s">
        <v>11</v>
      </c>
      <c r="N209" s="11"/>
      <c r="O209" s="11"/>
      <c r="P209" s="15" t="s">
        <v>328</v>
      </c>
    </row>
    <row r="210" spans="3:16" ht="25.5" x14ac:dyDescent="0.25">
      <c r="C210" s="11">
        <v>207</v>
      </c>
      <c r="D210" s="2" t="s">
        <v>107</v>
      </c>
      <c r="E210" s="12" t="s">
        <v>312</v>
      </c>
      <c r="F210" s="2" t="s">
        <v>267</v>
      </c>
      <c r="G210" s="13" t="s">
        <v>19</v>
      </c>
      <c r="H210" s="14">
        <v>1</v>
      </c>
      <c r="I210" s="17">
        <v>2150000</v>
      </c>
      <c r="J210" s="16">
        <f t="shared" si="2"/>
        <v>2150000</v>
      </c>
      <c r="K210" s="2" t="s">
        <v>16</v>
      </c>
      <c r="L210" s="11" t="s">
        <v>10</v>
      </c>
      <c r="M210" s="11" t="s">
        <v>11</v>
      </c>
      <c r="N210" s="11"/>
      <c r="O210" s="11"/>
      <c r="P210" s="15" t="s">
        <v>328</v>
      </c>
    </row>
    <row r="211" spans="3:16" ht="25.5" x14ac:dyDescent="0.25">
      <c r="C211" s="11">
        <v>208</v>
      </c>
      <c r="D211" s="2" t="s">
        <v>107</v>
      </c>
      <c r="E211" s="12" t="s">
        <v>313</v>
      </c>
      <c r="F211" s="2" t="s">
        <v>267</v>
      </c>
      <c r="G211" s="13" t="s">
        <v>19</v>
      </c>
      <c r="H211" s="14">
        <v>1</v>
      </c>
      <c r="I211" s="17">
        <v>2500000</v>
      </c>
      <c r="J211" s="16">
        <f t="shared" si="2"/>
        <v>2500000</v>
      </c>
      <c r="K211" s="2" t="s">
        <v>16</v>
      </c>
      <c r="L211" s="11" t="s">
        <v>10</v>
      </c>
      <c r="M211" s="11" t="s">
        <v>11</v>
      </c>
      <c r="N211" s="11"/>
      <c r="O211" s="11"/>
      <c r="P211" s="15" t="s">
        <v>328</v>
      </c>
    </row>
    <row r="212" spans="3:16" ht="25.5" x14ac:dyDescent="0.25">
      <c r="C212" s="11">
        <v>209</v>
      </c>
      <c r="D212" s="2" t="s">
        <v>107</v>
      </c>
      <c r="E212" s="12" t="s">
        <v>314</v>
      </c>
      <c r="F212" s="2" t="s">
        <v>267</v>
      </c>
      <c r="G212" s="13" t="s">
        <v>19</v>
      </c>
      <c r="H212" s="14">
        <v>1</v>
      </c>
      <c r="I212" s="17">
        <v>405000</v>
      </c>
      <c r="J212" s="16">
        <f t="shared" si="2"/>
        <v>405000</v>
      </c>
      <c r="K212" s="2" t="s">
        <v>16</v>
      </c>
      <c r="L212" s="11" t="s">
        <v>10</v>
      </c>
      <c r="M212" s="11" t="s">
        <v>11</v>
      </c>
      <c r="N212" s="11"/>
      <c r="O212" s="11"/>
      <c r="P212" s="15" t="s">
        <v>328</v>
      </c>
    </row>
    <row r="213" spans="3:16" ht="25.5" x14ac:dyDescent="0.25">
      <c r="C213" s="11">
        <v>210</v>
      </c>
      <c r="D213" s="2" t="s">
        <v>107</v>
      </c>
      <c r="E213" s="12" t="s">
        <v>315</v>
      </c>
      <c r="F213" s="2" t="s">
        <v>267</v>
      </c>
      <c r="G213" s="13" t="s">
        <v>19</v>
      </c>
      <c r="H213" s="14">
        <v>1</v>
      </c>
      <c r="I213" s="17">
        <v>9000000</v>
      </c>
      <c r="J213" s="16">
        <f t="shared" si="2"/>
        <v>9000000</v>
      </c>
      <c r="K213" s="2" t="s">
        <v>16</v>
      </c>
      <c r="L213" s="11" t="s">
        <v>10</v>
      </c>
      <c r="M213" s="11" t="s">
        <v>11</v>
      </c>
      <c r="N213" s="11"/>
      <c r="O213" s="11"/>
      <c r="P213" s="15" t="s">
        <v>328</v>
      </c>
    </row>
    <row r="214" spans="3:16" ht="25.5" x14ac:dyDescent="0.25">
      <c r="C214" s="11">
        <v>211</v>
      </c>
      <c r="D214" s="2" t="s">
        <v>107</v>
      </c>
      <c r="E214" s="12" t="s">
        <v>316</v>
      </c>
      <c r="F214" s="2" t="s">
        <v>267</v>
      </c>
      <c r="G214" s="13" t="s">
        <v>19</v>
      </c>
      <c r="H214" s="14">
        <v>1</v>
      </c>
      <c r="I214" s="17">
        <v>200000</v>
      </c>
      <c r="J214" s="16">
        <f t="shared" si="2"/>
        <v>200000</v>
      </c>
      <c r="K214" s="2" t="s">
        <v>16</v>
      </c>
      <c r="L214" s="11" t="s">
        <v>10</v>
      </c>
      <c r="M214" s="11" t="s">
        <v>11</v>
      </c>
      <c r="N214" s="11"/>
      <c r="O214" s="11"/>
      <c r="P214" s="15" t="s">
        <v>328</v>
      </c>
    </row>
    <row r="215" spans="3:16" ht="25.5" x14ac:dyDescent="0.25">
      <c r="C215" s="11">
        <v>212</v>
      </c>
      <c r="D215" s="2" t="s">
        <v>107</v>
      </c>
      <c r="E215" s="12" t="s">
        <v>317</v>
      </c>
      <c r="F215" s="2" t="s">
        <v>267</v>
      </c>
      <c r="G215" s="13" t="s">
        <v>19</v>
      </c>
      <c r="H215" s="14">
        <v>1</v>
      </c>
      <c r="I215" s="17">
        <v>300000</v>
      </c>
      <c r="J215" s="16">
        <f t="shared" si="2"/>
        <v>300000</v>
      </c>
      <c r="K215" s="2" t="s">
        <v>16</v>
      </c>
      <c r="L215" s="11" t="s">
        <v>10</v>
      </c>
      <c r="M215" s="11" t="s">
        <v>11</v>
      </c>
      <c r="N215" s="11"/>
      <c r="O215" s="11"/>
      <c r="P215" s="15" t="s">
        <v>328</v>
      </c>
    </row>
    <row r="216" spans="3:16" ht="25.5" x14ac:dyDescent="0.25">
      <c r="C216" s="11">
        <v>213</v>
      </c>
      <c r="D216" s="2" t="s">
        <v>107</v>
      </c>
      <c r="E216" s="12" t="s">
        <v>318</v>
      </c>
      <c r="F216" s="2" t="s">
        <v>267</v>
      </c>
      <c r="G216" s="13" t="s">
        <v>19</v>
      </c>
      <c r="H216" s="14">
        <v>1</v>
      </c>
      <c r="I216" s="17">
        <v>500000</v>
      </c>
      <c r="J216" s="16">
        <f t="shared" si="2"/>
        <v>500000</v>
      </c>
      <c r="K216" s="2" t="s">
        <v>16</v>
      </c>
      <c r="L216" s="11" t="s">
        <v>10</v>
      </c>
      <c r="M216" s="11" t="s">
        <v>11</v>
      </c>
      <c r="N216" s="11"/>
      <c r="O216" s="11"/>
      <c r="P216" s="15" t="s">
        <v>328</v>
      </c>
    </row>
    <row r="217" spans="3:16" ht="25.5" x14ac:dyDescent="0.25">
      <c r="C217" s="11">
        <v>214</v>
      </c>
      <c r="D217" s="2" t="s">
        <v>107</v>
      </c>
      <c r="E217" s="12" t="s">
        <v>319</v>
      </c>
      <c r="F217" s="2" t="s">
        <v>267</v>
      </c>
      <c r="G217" s="13" t="s">
        <v>19</v>
      </c>
      <c r="H217" s="14">
        <v>1</v>
      </c>
      <c r="I217" s="17">
        <v>200000</v>
      </c>
      <c r="J217" s="16">
        <f t="shared" si="2"/>
        <v>200000</v>
      </c>
      <c r="K217" s="2" t="s">
        <v>16</v>
      </c>
      <c r="L217" s="11" t="s">
        <v>10</v>
      </c>
      <c r="M217" s="11" t="s">
        <v>11</v>
      </c>
      <c r="N217" s="11"/>
      <c r="O217" s="11"/>
      <c r="P217" s="15" t="s">
        <v>328</v>
      </c>
    </row>
    <row r="218" spans="3:16" ht="25.5" x14ac:dyDescent="0.25">
      <c r="C218" s="11">
        <v>215</v>
      </c>
      <c r="D218" s="2" t="s">
        <v>107</v>
      </c>
      <c r="E218" s="12" t="s">
        <v>320</v>
      </c>
      <c r="F218" s="2" t="s">
        <v>267</v>
      </c>
      <c r="G218" s="13" t="s">
        <v>19</v>
      </c>
      <c r="H218" s="14">
        <v>1</v>
      </c>
      <c r="I218" s="17">
        <v>1000000</v>
      </c>
      <c r="J218" s="16">
        <f t="shared" si="2"/>
        <v>1000000</v>
      </c>
      <c r="K218" s="2" t="s">
        <v>16</v>
      </c>
      <c r="L218" s="11" t="s">
        <v>10</v>
      </c>
      <c r="M218" s="11" t="s">
        <v>11</v>
      </c>
      <c r="N218" s="11"/>
      <c r="O218" s="11"/>
      <c r="P218" s="15" t="s">
        <v>328</v>
      </c>
    </row>
    <row r="219" spans="3:16" ht="25.5" x14ac:dyDescent="0.25">
      <c r="C219" s="11">
        <v>216</v>
      </c>
      <c r="D219" s="2" t="s">
        <v>107</v>
      </c>
      <c r="E219" s="12" t="s">
        <v>327</v>
      </c>
      <c r="F219" s="2" t="s">
        <v>267</v>
      </c>
      <c r="G219" s="13" t="s">
        <v>19</v>
      </c>
      <c r="H219" s="14">
        <v>1</v>
      </c>
      <c r="I219" s="17">
        <v>1100000</v>
      </c>
      <c r="J219" s="16">
        <f t="shared" si="2"/>
        <v>1100000</v>
      </c>
      <c r="K219" s="2" t="s">
        <v>16</v>
      </c>
      <c r="L219" s="11" t="s">
        <v>10</v>
      </c>
      <c r="M219" s="11" t="s">
        <v>11</v>
      </c>
      <c r="N219" s="11"/>
      <c r="O219" s="11"/>
      <c r="P219" s="15" t="s">
        <v>328</v>
      </c>
    </row>
    <row r="220" spans="3:16" ht="25.5" x14ac:dyDescent="0.25">
      <c r="C220" s="11">
        <v>217</v>
      </c>
      <c r="D220" s="2" t="s">
        <v>107</v>
      </c>
      <c r="E220" s="12" t="s">
        <v>321</v>
      </c>
      <c r="F220" s="2" t="s">
        <v>267</v>
      </c>
      <c r="G220" s="13" t="s">
        <v>19</v>
      </c>
      <c r="H220" s="14">
        <v>1</v>
      </c>
      <c r="I220" s="17">
        <v>800000</v>
      </c>
      <c r="J220" s="16">
        <f t="shared" si="2"/>
        <v>800000</v>
      </c>
      <c r="K220" s="2" t="s">
        <v>16</v>
      </c>
      <c r="L220" s="11" t="s">
        <v>10</v>
      </c>
      <c r="M220" s="11" t="s">
        <v>11</v>
      </c>
      <c r="N220" s="11"/>
      <c r="O220" s="11"/>
      <c r="P220" s="15" t="s">
        <v>328</v>
      </c>
    </row>
    <row r="221" spans="3:16" ht="25.5" x14ac:dyDescent="0.25">
      <c r="C221" s="11">
        <v>218</v>
      </c>
      <c r="D221" s="2" t="s">
        <v>107</v>
      </c>
      <c r="E221" s="12" t="s">
        <v>322</v>
      </c>
      <c r="F221" s="2" t="s">
        <v>267</v>
      </c>
      <c r="G221" s="13" t="s">
        <v>19</v>
      </c>
      <c r="H221" s="14">
        <v>1</v>
      </c>
      <c r="I221" s="17">
        <v>4000000</v>
      </c>
      <c r="J221" s="16">
        <f t="shared" si="2"/>
        <v>4000000</v>
      </c>
      <c r="K221" s="2" t="s">
        <v>16</v>
      </c>
      <c r="L221" s="11" t="s">
        <v>10</v>
      </c>
      <c r="M221" s="11" t="s">
        <v>11</v>
      </c>
      <c r="N221" s="11"/>
      <c r="O221" s="11"/>
      <c r="P221" s="15" t="s">
        <v>328</v>
      </c>
    </row>
    <row r="222" spans="3:16" ht="25.5" x14ac:dyDescent="0.25">
      <c r="C222" s="11">
        <v>219</v>
      </c>
      <c r="D222" s="2" t="s">
        <v>107</v>
      </c>
      <c r="E222" s="12" t="s">
        <v>326</v>
      </c>
      <c r="F222" s="2" t="s">
        <v>267</v>
      </c>
      <c r="G222" s="13" t="s">
        <v>19</v>
      </c>
      <c r="H222" s="14">
        <v>1</v>
      </c>
      <c r="I222" s="17">
        <v>500000</v>
      </c>
      <c r="J222" s="16">
        <f t="shared" si="2"/>
        <v>500000</v>
      </c>
      <c r="K222" s="2" t="s">
        <v>16</v>
      </c>
      <c r="L222" s="11" t="s">
        <v>10</v>
      </c>
      <c r="M222" s="11" t="s">
        <v>11</v>
      </c>
      <c r="N222" s="11"/>
      <c r="O222" s="11"/>
      <c r="P222" s="15" t="s">
        <v>328</v>
      </c>
    </row>
    <row r="223" spans="3:16" ht="25.5" x14ac:dyDescent="0.25">
      <c r="C223" s="11">
        <v>220</v>
      </c>
      <c r="D223" s="2" t="s">
        <v>107</v>
      </c>
      <c r="E223" s="12" t="s">
        <v>325</v>
      </c>
      <c r="F223" s="2" t="s">
        <v>267</v>
      </c>
      <c r="G223" s="13" t="s">
        <v>19</v>
      </c>
      <c r="H223" s="14">
        <v>1</v>
      </c>
      <c r="I223" s="17">
        <v>300000</v>
      </c>
      <c r="J223" s="16">
        <f t="shared" si="2"/>
        <v>300000</v>
      </c>
      <c r="K223" s="2" t="s">
        <v>16</v>
      </c>
      <c r="L223" s="11" t="s">
        <v>10</v>
      </c>
      <c r="M223" s="11" t="s">
        <v>11</v>
      </c>
      <c r="N223" s="11"/>
      <c r="O223" s="11"/>
      <c r="P223" s="15" t="s">
        <v>328</v>
      </c>
    </row>
    <row r="224" spans="3:16" ht="25.5" x14ac:dyDescent="0.25">
      <c r="C224" s="11">
        <v>221</v>
      </c>
      <c r="D224" s="2" t="s">
        <v>107</v>
      </c>
      <c r="E224" s="12" t="s">
        <v>324</v>
      </c>
      <c r="F224" s="2" t="s">
        <v>267</v>
      </c>
      <c r="G224" s="13" t="s">
        <v>19</v>
      </c>
      <c r="H224" s="14">
        <v>1</v>
      </c>
      <c r="I224" s="17">
        <v>300000</v>
      </c>
      <c r="J224" s="16">
        <f t="shared" si="2"/>
        <v>300000</v>
      </c>
      <c r="K224" s="2" t="s">
        <v>16</v>
      </c>
      <c r="L224" s="11" t="s">
        <v>10</v>
      </c>
      <c r="M224" s="11" t="s">
        <v>11</v>
      </c>
      <c r="N224" s="11"/>
      <c r="O224" s="11"/>
      <c r="P224" s="15" t="s">
        <v>328</v>
      </c>
    </row>
    <row r="225" spans="3:16" ht="25.5" x14ac:dyDescent="0.25">
      <c r="C225" s="11">
        <v>222</v>
      </c>
      <c r="D225" s="2" t="s">
        <v>107</v>
      </c>
      <c r="E225" s="12" t="s">
        <v>323</v>
      </c>
      <c r="F225" s="2" t="s">
        <v>267</v>
      </c>
      <c r="G225" s="13" t="s">
        <v>19</v>
      </c>
      <c r="H225" s="14">
        <v>1</v>
      </c>
      <c r="I225" s="17">
        <v>2800000</v>
      </c>
      <c r="J225" s="16">
        <f t="shared" si="2"/>
        <v>2800000</v>
      </c>
      <c r="K225" s="2" t="s">
        <v>16</v>
      </c>
      <c r="L225" s="11" t="s">
        <v>10</v>
      </c>
      <c r="M225" s="11" t="s">
        <v>11</v>
      </c>
      <c r="N225" s="11"/>
      <c r="O225" s="11"/>
      <c r="P225" s="15" t="s">
        <v>328</v>
      </c>
    </row>
    <row r="226" spans="3:16" ht="25.5" x14ac:dyDescent="0.25">
      <c r="C226" s="11">
        <v>223</v>
      </c>
      <c r="D226" s="2" t="s">
        <v>107</v>
      </c>
      <c r="E226" s="12" t="s">
        <v>329</v>
      </c>
      <c r="F226" s="2" t="s">
        <v>267</v>
      </c>
      <c r="G226" s="13" t="s">
        <v>19</v>
      </c>
      <c r="H226" s="14">
        <v>1</v>
      </c>
      <c r="I226" s="17">
        <v>2400000</v>
      </c>
      <c r="J226" s="16">
        <f t="shared" si="2"/>
        <v>2400000</v>
      </c>
      <c r="K226" s="2" t="s">
        <v>16</v>
      </c>
      <c r="L226" s="11" t="s">
        <v>10</v>
      </c>
      <c r="M226" s="11" t="s">
        <v>11</v>
      </c>
      <c r="N226" s="11"/>
      <c r="O226" s="11"/>
      <c r="P226" s="15" t="s">
        <v>328</v>
      </c>
    </row>
    <row r="227" spans="3:16" ht="25.5" x14ac:dyDescent="0.25">
      <c r="C227" s="11">
        <v>224</v>
      </c>
      <c r="D227" s="2" t="s">
        <v>107</v>
      </c>
      <c r="E227" s="12" t="s">
        <v>48</v>
      </c>
      <c r="F227" s="2" t="s">
        <v>267</v>
      </c>
      <c r="G227" s="13" t="s">
        <v>19</v>
      </c>
      <c r="H227" s="14">
        <v>1</v>
      </c>
      <c r="I227" s="17">
        <v>500000</v>
      </c>
      <c r="J227" s="16">
        <f t="shared" si="2"/>
        <v>500000</v>
      </c>
      <c r="K227" s="2" t="s">
        <v>16</v>
      </c>
      <c r="L227" s="11" t="s">
        <v>10</v>
      </c>
      <c r="M227" s="11" t="s">
        <v>11</v>
      </c>
      <c r="N227" s="11"/>
      <c r="O227" s="11"/>
      <c r="P227" s="15" t="s">
        <v>328</v>
      </c>
    </row>
    <row r="228" spans="3:16" ht="25.5" x14ac:dyDescent="0.25">
      <c r="C228" s="11">
        <v>225</v>
      </c>
      <c r="D228" s="2" t="s">
        <v>107</v>
      </c>
      <c r="E228" s="12" t="s">
        <v>330</v>
      </c>
      <c r="F228" s="2" t="s">
        <v>267</v>
      </c>
      <c r="G228" s="13" t="s">
        <v>19</v>
      </c>
      <c r="H228" s="14">
        <v>1</v>
      </c>
      <c r="I228" s="17">
        <v>7700000</v>
      </c>
      <c r="J228" s="16">
        <f t="shared" si="2"/>
        <v>7700000</v>
      </c>
      <c r="K228" s="2" t="s">
        <v>16</v>
      </c>
      <c r="L228" s="11" t="s">
        <v>10</v>
      </c>
      <c r="M228" s="11" t="s">
        <v>11</v>
      </c>
      <c r="N228" s="11"/>
      <c r="O228" s="11"/>
      <c r="P228" s="15" t="s">
        <v>328</v>
      </c>
    </row>
    <row r="229" spans="3:16" ht="25.5" x14ac:dyDescent="0.25">
      <c r="C229" s="11">
        <v>226</v>
      </c>
      <c r="D229" s="2" t="s">
        <v>107</v>
      </c>
      <c r="E229" s="12" t="s">
        <v>331</v>
      </c>
      <c r="F229" s="2" t="s">
        <v>267</v>
      </c>
      <c r="G229" s="13" t="s">
        <v>19</v>
      </c>
      <c r="H229" s="14">
        <v>1</v>
      </c>
      <c r="I229" s="17">
        <v>240000</v>
      </c>
      <c r="J229" s="16">
        <f t="shared" si="2"/>
        <v>240000</v>
      </c>
      <c r="K229" s="2" t="s">
        <v>16</v>
      </c>
      <c r="L229" s="11" t="s">
        <v>10</v>
      </c>
      <c r="M229" s="11" t="s">
        <v>11</v>
      </c>
      <c r="N229" s="11"/>
      <c r="O229" s="11"/>
      <c r="P229" s="15" t="s">
        <v>328</v>
      </c>
    </row>
    <row r="230" spans="3:16" x14ac:dyDescent="0.25">
      <c r="C230" s="3"/>
      <c r="D230" s="2"/>
      <c r="E230" s="8"/>
      <c r="F230" s="2"/>
      <c r="G230" s="2"/>
      <c r="H230" s="2"/>
      <c r="I230" s="2"/>
      <c r="J230" s="16">
        <f>SUM(J4:J229)</f>
        <v>399989517.65079999</v>
      </c>
      <c r="K230" s="2"/>
      <c r="L230" s="4"/>
      <c r="M230" s="4"/>
      <c r="N230" s="4"/>
      <c r="O230" s="3"/>
      <c r="P230" s="7"/>
    </row>
  </sheetData>
  <mergeCells count="1">
    <mergeCell ref="D1:R1"/>
  </mergeCells>
  <dataValidations count="1">
    <dataValidation type="list" allowBlank="1" showInputMessage="1" showErrorMessage="1" sqref="G4:G11 E4:E11">
      <formula1>#REF!</formula1>
    </dataValidation>
  </dataValidations>
  <pageMargins left="0.19685039370078741" right="0.19685039370078741" top="0.31496062992125984" bottom="0.23622047244094491" header="0.51181102362204722" footer="0.27559055118110237"/>
  <pageSetup paperSize="9" scale="55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Максат</dc:creator>
  <cp:lastModifiedBy>Пользователь Windows</cp:lastModifiedBy>
  <cp:revision>0</cp:revision>
  <cp:lastPrinted>2021-04-29T10:57:40Z</cp:lastPrinted>
  <dcterms:created xsi:type="dcterms:W3CDTF">2013-01-15T06:22:47Z</dcterms:created>
  <dcterms:modified xsi:type="dcterms:W3CDTF">2025-03-02T09:58:51Z</dcterms:modified>
</cp:coreProperties>
</file>